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734\20287030082_CayugaCo\Analysis\Hydrology\"/>
    </mc:Choice>
  </mc:AlternateContent>
  <bookViews>
    <workbookView xWindow="0" yWindow="0" windowWidth="13800" windowHeight="3252"/>
  </bookViews>
  <sheets>
    <sheet name="Dry Creek" sheetId="1" r:id="rId1"/>
    <sheet name="Dry Creek Interp" sheetId="6" r:id="rId2"/>
    <sheet name="Morse Creek" sheetId="7" r:id="rId3"/>
    <sheet name="Owasco" sheetId="8" r:id="rId4"/>
  </sheets>
  <definedNames>
    <definedName name="_xlnm._FilterDatabase" localSheetId="1" hidden="1">'Dry Creek Interp'!$P$2:$Q$3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6" i="8" l="1"/>
  <c r="N166" i="8"/>
  <c r="O165" i="8"/>
  <c r="N165" i="8"/>
  <c r="O164" i="8"/>
  <c r="N164" i="8"/>
  <c r="O163" i="8"/>
  <c r="N163" i="8"/>
  <c r="O162" i="8"/>
  <c r="N162" i="8"/>
  <c r="O161" i="8"/>
  <c r="N161" i="8"/>
  <c r="O160" i="8"/>
  <c r="N160" i="8"/>
  <c r="O159" i="8"/>
  <c r="N159" i="8"/>
  <c r="O158" i="8"/>
  <c r="N158" i="8"/>
  <c r="O157" i="8"/>
  <c r="N157" i="8"/>
  <c r="O156" i="8"/>
  <c r="N156" i="8"/>
  <c r="O155" i="8"/>
  <c r="N155" i="8"/>
  <c r="O154" i="8"/>
  <c r="N154" i="8"/>
  <c r="O153" i="8"/>
  <c r="N153" i="8"/>
  <c r="O152" i="8"/>
  <c r="N152" i="8"/>
  <c r="O151" i="8"/>
  <c r="N151" i="8"/>
  <c r="O150" i="8"/>
  <c r="N150" i="8"/>
  <c r="O149" i="8"/>
  <c r="N149" i="8"/>
  <c r="O148" i="8"/>
  <c r="N148" i="8"/>
  <c r="O147" i="8"/>
  <c r="N147" i="8"/>
  <c r="O146" i="8"/>
  <c r="N146" i="8"/>
  <c r="O145" i="8"/>
  <c r="N145" i="8"/>
  <c r="O144" i="8"/>
  <c r="N144" i="8"/>
  <c r="O143" i="8"/>
  <c r="N143" i="8"/>
  <c r="O142" i="8"/>
  <c r="N142" i="8"/>
  <c r="O141" i="8"/>
  <c r="N141" i="8"/>
  <c r="O140" i="8"/>
  <c r="N140" i="8"/>
  <c r="O139" i="8"/>
  <c r="N139" i="8"/>
  <c r="O138" i="8"/>
  <c r="N138" i="8"/>
  <c r="O137" i="8"/>
  <c r="N137" i="8"/>
  <c r="O136" i="8"/>
  <c r="N136" i="8"/>
  <c r="O135" i="8"/>
  <c r="N135" i="8"/>
  <c r="O134" i="8"/>
  <c r="N134" i="8"/>
  <c r="O133" i="8"/>
  <c r="N133" i="8"/>
  <c r="O132" i="8"/>
  <c r="N132" i="8"/>
  <c r="O131" i="8"/>
  <c r="N131" i="8"/>
  <c r="O130" i="8"/>
  <c r="N130" i="8"/>
  <c r="O129" i="8"/>
  <c r="N129" i="8"/>
  <c r="O128" i="8"/>
  <c r="N128" i="8"/>
  <c r="O127" i="8"/>
  <c r="N127" i="8"/>
  <c r="O126" i="8"/>
  <c r="N126" i="8"/>
  <c r="O125" i="8"/>
  <c r="N125" i="8"/>
  <c r="O124" i="8"/>
  <c r="N124" i="8"/>
  <c r="O123" i="8"/>
  <c r="N123" i="8"/>
  <c r="O122" i="8"/>
  <c r="N122" i="8"/>
  <c r="O121" i="8"/>
  <c r="N121" i="8"/>
  <c r="O120" i="8"/>
  <c r="N120" i="8"/>
  <c r="O119" i="8"/>
  <c r="N119" i="8"/>
  <c r="O118" i="8"/>
  <c r="N118" i="8"/>
  <c r="O117" i="8"/>
  <c r="N117" i="8"/>
  <c r="O116" i="8"/>
  <c r="N116" i="8"/>
  <c r="O115" i="8"/>
  <c r="N115" i="8"/>
  <c r="O114" i="8"/>
  <c r="N114" i="8"/>
  <c r="O113" i="8"/>
  <c r="N113" i="8"/>
  <c r="O112" i="8"/>
  <c r="N112" i="8"/>
  <c r="O111" i="8"/>
  <c r="N111" i="8"/>
  <c r="O110" i="8"/>
  <c r="N110" i="8"/>
  <c r="O109" i="8"/>
  <c r="N109" i="8"/>
  <c r="O108" i="8"/>
  <c r="N108" i="8"/>
  <c r="O107" i="8"/>
  <c r="N107" i="8"/>
  <c r="O106" i="8"/>
  <c r="N106" i="8"/>
  <c r="O105" i="8"/>
  <c r="N105" i="8"/>
  <c r="O104" i="8"/>
  <c r="N104" i="8"/>
  <c r="O103" i="8"/>
  <c r="N103" i="8"/>
  <c r="O102" i="8"/>
  <c r="N102" i="8"/>
  <c r="O101" i="8"/>
  <c r="N101" i="8"/>
  <c r="O100" i="8"/>
  <c r="N100" i="8"/>
  <c r="O99" i="8"/>
  <c r="N99" i="8"/>
  <c r="O98" i="8"/>
  <c r="N98" i="8"/>
  <c r="O97" i="8"/>
  <c r="N97" i="8"/>
  <c r="O96" i="8"/>
  <c r="N96" i="8"/>
  <c r="O95" i="8"/>
  <c r="N95" i="8"/>
  <c r="O94" i="8"/>
  <c r="N94" i="8"/>
  <c r="O93" i="8"/>
  <c r="N93" i="8"/>
  <c r="O92" i="8"/>
  <c r="N92" i="8"/>
  <c r="O91" i="8"/>
  <c r="N91" i="8"/>
  <c r="O90" i="8"/>
  <c r="N90" i="8"/>
  <c r="O89" i="8"/>
  <c r="N89" i="8"/>
  <c r="O88" i="8"/>
  <c r="N88" i="8"/>
  <c r="O87" i="8"/>
  <c r="N87" i="8"/>
  <c r="O86" i="8"/>
  <c r="N86" i="8"/>
  <c r="O85" i="8"/>
  <c r="N85" i="8"/>
  <c r="O84" i="8"/>
  <c r="N84" i="8"/>
  <c r="O83" i="8"/>
  <c r="N83" i="8"/>
  <c r="O82" i="8"/>
  <c r="N82" i="8"/>
  <c r="O81" i="8"/>
  <c r="N81" i="8"/>
  <c r="O80" i="8"/>
  <c r="N80" i="8"/>
  <c r="O79" i="8"/>
  <c r="N79" i="8"/>
  <c r="O78" i="8"/>
  <c r="N78" i="8"/>
  <c r="O77" i="8"/>
  <c r="N77" i="8"/>
  <c r="O76" i="8"/>
  <c r="N76" i="8"/>
  <c r="O75" i="8"/>
  <c r="N75" i="8"/>
  <c r="O74" i="8"/>
  <c r="N74" i="8"/>
  <c r="O73" i="8"/>
  <c r="N73" i="8"/>
  <c r="O72" i="8"/>
  <c r="N72" i="8"/>
  <c r="O71" i="8"/>
  <c r="N71" i="8"/>
  <c r="O70" i="8"/>
  <c r="N70" i="8"/>
  <c r="O69" i="8"/>
  <c r="N69" i="8"/>
  <c r="O68" i="8"/>
  <c r="N68" i="8"/>
  <c r="O67" i="8"/>
  <c r="N67" i="8"/>
  <c r="O66" i="8"/>
  <c r="N66" i="8"/>
  <c r="O65" i="8"/>
  <c r="N65" i="8"/>
  <c r="O64" i="8"/>
  <c r="N64" i="8"/>
  <c r="O63" i="8"/>
  <c r="N63" i="8"/>
  <c r="O62" i="8"/>
  <c r="N62" i="8"/>
  <c r="O61" i="8"/>
  <c r="N61" i="8"/>
  <c r="O60" i="8"/>
  <c r="N60" i="8"/>
  <c r="O59" i="8"/>
  <c r="N59" i="8"/>
  <c r="O58" i="8"/>
  <c r="N58" i="8"/>
  <c r="O57" i="8"/>
  <c r="N57" i="8"/>
  <c r="O56" i="8"/>
  <c r="N56" i="8"/>
  <c r="O55" i="8"/>
  <c r="N55" i="8"/>
  <c r="O54" i="8"/>
  <c r="N54" i="8"/>
  <c r="O53" i="8"/>
  <c r="N53" i="8"/>
  <c r="O52" i="8"/>
  <c r="N52" i="8"/>
  <c r="O51" i="8"/>
  <c r="N51" i="8"/>
  <c r="O50" i="8"/>
  <c r="N50" i="8"/>
  <c r="O49" i="8"/>
  <c r="N49" i="8"/>
  <c r="O48" i="8"/>
  <c r="N48" i="8"/>
  <c r="O47" i="8"/>
  <c r="N47" i="8"/>
  <c r="O46" i="8"/>
  <c r="N46" i="8"/>
  <c r="O45" i="8"/>
  <c r="N45" i="8"/>
  <c r="O44" i="8"/>
  <c r="N44" i="8"/>
  <c r="O43" i="8"/>
  <c r="N43" i="8"/>
  <c r="O42" i="8"/>
  <c r="N42" i="8"/>
  <c r="O41" i="8"/>
  <c r="N41" i="8"/>
  <c r="O40" i="8"/>
  <c r="N40" i="8"/>
  <c r="O39" i="8"/>
  <c r="N39" i="8"/>
  <c r="O38" i="8"/>
  <c r="N38" i="8"/>
  <c r="O37" i="8"/>
  <c r="N37" i="8"/>
  <c r="O36" i="8"/>
  <c r="N36" i="8"/>
  <c r="M36" i="8"/>
  <c r="O35" i="8"/>
  <c r="N35" i="8"/>
  <c r="M35" i="8"/>
  <c r="O34" i="8"/>
  <c r="N34" i="8"/>
  <c r="M34" i="8"/>
  <c r="O33" i="8"/>
  <c r="N33" i="8"/>
  <c r="M33" i="8"/>
  <c r="O32" i="8"/>
  <c r="N32" i="8"/>
  <c r="M32" i="8"/>
  <c r="O31" i="8"/>
  <c r="N31" i="8"/>
  <c r="M31" i="8"/>
  <c r="O30" i="8"/>
  <c r="N30" i="8"/>
  <c r="M30" i="8"/>
  <c r="O29" i="8"/>
  <c r="N29" i="8"/>
  <c r="M29" i="8"/>
  <c r="O28" i="8"/>
  <c r="N28" i="8"/>
  <c r="M28" i="8"/>
  <c r="O27" i="8"/>
  <c r="N27" i="8"/>
  <c r="M27" i="8"/>
  <c r="O26" i="8"/>
  <c r="N26" i="8"/>
  <c r="M26" i="8"/>
  <c r="O25" i="8"/>
  <c r="N25" i="8"/>
  <c r="M25" i="8"/>
  <c r="O24" i="8"/>
  <c r="N24" i="8"/>
  <c r="M24" i="8"/>
  <c r="O23" i="8"/>
  <c r="N23" i="8"/>
  <c r="M23" i="8"/>
  <c r="O22" i="8"/>
  <c r="N22" i="8"/>
  <c r="M22" i="8"/>
  <c r="O21" i="8"/>
  <c r="N21" i="8"/>
  <c r="M21" i="8"/>
  <c r="O20" i="8"/>
  <c r="N20" i="8"/>
  <c r="M20" i="8"/>
  <c r="O19" i="8"/>
  <c r="N19" i="8"/>
  <c r="M19" i="8"/>
  <c r="O18" i="8"/>
  <c r="N18" i="8"/>
  <c r="M18" i="8"/>
  <c r="O17" i="8"/>
  <c r="N17" i="8"/>
  <c r="M17" i="8"/>
  <c r="O16" i="8"/>
  <c r="N16" i="8"/>
  <c r="M16" i="8"/>
  <c r="O15" i="8"/>
  <c r="N15" i="8"/>
  <c r="M15" i="8"/>
  <c r="O14" i="8"/>
  <c r="N14" i="8"/>
  <c r="M14" i="8"/>
  <c r="O13" i="8"/>
  <c r="N13" i="8"/>
  <c r="M13" i="8"/>
  <c r="O12" i="8"/>
  <c r="N12" i="8"/>
  <c r="M12" i="8"/>
  <c r="O11" i="8"/>
  <c r="N11" i="8"/>
  <c r="M11" i="8"/>
  <c r="O10" i="8"/>
  <c r="N10" i="8"/>
  <c r="M10" i="8"/>
  <c r="O9" i="8"/>
  <c r="N9" i="8"/>
  <c r="M9" i="8"/>
  <c r="C9" i="8"/>
  <c r="C11" i="8" s="1"/>
  <c r="O8" i="8"/>
  <c r="N8" i="8"/>
  <c r="M8" i="8"/>
  <c r="O7" i="8"/>
  <c r="N7" i="8"/>
  <c r="M7" i="8"/>
  <c r="C7" i="8"/>
  <c r="O6" i="8"/>
  <c r="N6" i="8"/>
  <c r="M6" i="8"/>
  <c r="O5" i="8"/>
  <c r="N5" i="8"/>
  <c r="M5" i="8"/>
  <c r="C5" i="8"/>
  <c r="O4" i="8"/>
  <c r="N4" i="8"/>
  <c r="M4" i="8"/>
  <c r="C5" i="7"/>
  <c r="O166" i="7"/>
  <c r="N166" i="7"/>
  <c r="O165" i="7"/>
  <c r="N165" i="7"/>
  <c r="O164" i="7"/>
  <c r="N164" i="7"/>
  <c r="O163" i="7"/>
  <c r="N163" i="7"/>
  <c r="O162" i="7"/>
  <c r="N162" i="7"/>
  <c r="O161" i="7"/>
  <c r="N161" i="7"/>
  <c r="O160" i="7"/>
  <c r="N160" i="7"/>
  <c r="O159" i="7"/>
  <c r="N159" i="7"/>
  <c r="O158" i="7"/>
  <c r="N158" i="7"/>
  <c r="O157" i="7"/>
  <c r="N157" i="7"/>
  <c r="O156" i="7"/>
  <c r="N156" i="7"/>
  <c r="O155" i="7"/>
  <c r="N155" i="7"/>
  <c r="O154" i="7"/>
  <c r="N154" i="7"/>
  <c r="O153" i="7"/>
  <c r="N153" i="7"/>
  <c r="O152" i="7"/>
  <c r="N152" i="7"/>
  <c r="O151" i="7"/>
  <c r="N151" i="7"/>
  <c r="O150" i="7"/>
  <c r="N150" i="7"/>
  <c r="O149" i="7"/>
  <c r="N149" i="7"/>
  <c r="O148" i="7"/>
  <c r="N148" i="7"/>
  <c r="O147" i="7"/>
  <c r="N147" i="7"/>
  <c r="O146" i="7"/>
  <c r="N146" i="7"/>
  <c r="O145" i="7"/>
  <c r="N145" i="7"/>
  <c r="O144" i="7"/>
  <c r="N144" i="7"/>
  <c r="O143" i="7"/>
  <c r="N143" i="7"/>
  <c r="O142" i="7"/>
  <c r="N142" i="7"/>
  <c r="O141" i="7"/>
  <c r="N141" i="7"/>
  <c r="O140" i="7"/>
  <c r="N140" i="7"/>
  <c r="O139" i="7"/>
  <c r="N139" i="7"/>
  <c r="O138" i="7"/>
  <c r="N138" i="7"/>
  <c r="O137" i="7"/>
  <c r="N137" i="7"/>
  <c r="O136" i="7"/>
  <c r="N136" i="7"/>
  <c r="O135" i="7"/>
  <c r="N135" i="7"/>
  <c r="O134" i="7"/>
  <c r="N134" i="7"/>
  <c r="O133" i="7"/>
  <c r="N133" i="7"/>
  <c r="O132" i="7"/>
  <c r="N132" i="7"/>
  <c r="O131" i="7"/>
  <c r="N131" i="7"/>
  <c r="O130" i="7"/>
  <c r="N130" i="7"/>
  <c r="O129" i="7"/>
  <c r="N129" i="7"/>
  <c r="O128" i="7"/>
  <c r="N128" i="7"/>
  <c r="O127" i="7"/>
  <c r="N127" i="7"/>
  <c r="O126" i="7"/>
  <c r="N126" i="7"/>
  <c r="O125" i="7"/>
  <c r="N125" i="7"/>
  <c r="O124" i="7"/>
  <c r="N124" i="7"/>
  <c r="O123" i="7"/>
  <c r="N123" i="7"/>
  <c r="O122" i="7"/>
  <c r="N122" i="7"/>
  <c r="O121" i="7"/>
  <c r="N121" i="7"/>
  <c r="O120" i="7"/>
  <c r="N120" i="7"/>
  <c r="O119" i="7"/>
  <c r="N119" i="7"/>
  <c r="O118" i="7"/>
  <c r="N118" i="7"/>
  <c r="O117" i="7"/>
  <c r="N117" i="7"/>
  <c r="O116" i="7"/>
  <c r="N116" i="7"/>
  <c r="O115" i="7"/>
  <c r="N115" i="7"/>
  <c r="O114" i="7"/>
  <c r="N114" i="7"/>
  <c r="O113" i="7"/>
  <c r="N113" i="7"/>
  <c r="O112" i="7"/>
  <c r="N112" i="7"/>
  <c r="O111" i="7"/>
  <c r="N111" i="7"/>
  <c r="O110" i="7"/>
  <c r="N110" i="7"/>
  <c r="O109" i="7"/>
  <c r="N109" i="7"/>
  <c r="O108" i="7"/>
  <c r="N108" i="7"/>
  <c r="O107" i="7"/>
  <c r="N107" i="7"/>
  <c r="O106" i="7"/>
  <c r="N106" i="7"/>
  <c r="O105" i="7"/>
  <c r="N105" i="7"/>
  <c r="O104" i="7"/>
  <c r="N104" i="7"/>
  <c r="O103" i="7"/>
  <c r="N103" i="7"/>
  <c r="O102" i="7"/>
  <c r="N102" i="7"/>
  <c r="O101" i="7"/>
  <c r="N101" i="7"/>
  <c r="O100" i="7"/>
  <c r="N100" i="7"/>
  <c r="O99" i="7"/>
  <c r="N99" i="7"/>
  <c r="O98" i="7"/>
  <c r="N98" i="7"/>
  <c r="O97" i="7"/>
  <c r="N97" i="7"/>
  <c r="O96" i="7"/>
  <c r="N96" i="7"/>
  <c r="O95" i="7"/>
  <c r="N95" i="7"/>
  <c r="O94" i="7"/>
  <c r="N94" i="7"/>
  <c r="O93" i="7"/>
  <c r="N93" i="7"/>
  <c r="O92" i="7"/>
  <c r="N92" i="7"/>
  <c r="O91" i="7"/>
  <c r="N91" i="7"/>
  <c r="O90" i="7"/>
  <c r="N90" i="7"/>
  <c r="O89" i="7"/>
  <c r="N89" i="7"/>
  <c r="O88" i="7"/>
  <c r="N88" i="7"/>
  <c r="O87" i="7"/>
  <c r="N87" i="7"/>
  <c r="O86" i="7"/>
  <c r="N86" i="7"/>
  <c r="O85" i="7"/>
  <c r="N85" i="7"/>
  <c r="O84" i="7"/>
  <c r="N84" i="7"/>
  <c r="O83" i="7"/>
  <c r="N83" i="7"/>
  <c r="O82" i="7"/>
  <c r="N82" i="7"/>
  <c r="O81" i="7"/>
  <c r="N81" i="7"/>
  <c r="O80" i="7"/>
  <c r="N80" i="7"/>
  <c r="O79" i="7"/>
  <c r="N79" i="7"/>
  <c r="O78" i="7"/>
  <c r="N78" i="7"/>
  <c r="O77" i="7"/>
  <c r="N77" i="7"/>
  <c r="O76" i="7"/>
  <c r="N76" i="7"/>
  <c r="O75" i="7"/>
  <c r="N75" i="7"/>
  <c r="O74" i="7"/>
  <c r="N74" i="7"/>
  <c r="O73" i="7"/>
  <c r="N73" i="7"/>
  <c r="O72" i="7"/>
  <c r="N72" i="7"/>
  <c r="O71" i="7"/>
  <c r="N71" i="7"/>
  <c r="O70" i="7"/>
  <c r="N70" i="7"/>
  <c r="O69" i="7"/>
  <c r="N69" i="7"/>
  <c r="O68" i="7"/>
  <c r="N68" i="7"/>
  <c r="O67" i="7"/>
  <c r="N67" i="7"/>
  <c r="O66" i="7"/>
  <c r="N66" i="7"/>
  <c r="O65" i="7"/>
  <c r="N65" i="7"/>
  <c r="O64" i="7"/>
  <c r="N64" i="7"/>
  <c r="O63" i="7"/>
  <c r="N63" i="7"/>
  <c r="O62" i="7"/>
  <c r="N62" i="7"/>
  <c r="O61" i="7"/>
  <c r="N61" i="7"/>
  <c r="O60" i="7"/>
  <c r="N60" i="7"/>
  <c r="O59" i="7"/>
  <c r="N59" i="7"/>
  <c r="O58" i="7"/>
  <c r="N58" i="7"/>
  <c r="O57" i="7"/>
  <c r="N57" i="7"/>
  <c r="O56" i="7"/>
  <c r="N56" i="7"/>
  <c r="O55" i="7"/>
  <c r="N55" i="7"/>
  <c r="O54" i="7"/>
  <c r="N54" i="7"/>
  <c r="O53" i="7"/>
  <c r="N53" i="7"/>
  <c r="O52" i="7"/>
  <c r="N52" i="7"/>
  <c r="O51" i="7"/>
  <c r="N51" i="7"/>
  <c r="O50" i="7"/>
  <c r="N50" i="7"/>
  <c r="O49" i="7"/>
  <c r="N49" i="7"/>
  <c r="O48" i="7"/>
  <c r="N48" i="7"/>
  <c r="O47" i="7"/>
  <c r="N47" i="7"/>
  <c r="O46" i="7"/>
  <c r="N46" i="7"/>
  <c r="O45" i="7"/>
  <c r="N45" i="7"/>
  <c r="O44" i="7"/>
  <c r="N44" i="7"/>
  <c r="O43" i="7"/>
  <c r="N43" i="7"/>
  <c r="O42" i="7"/>
  <c r="N42" i="7"/>
  <c r="O41" i="7"/>
  <c r="N41" i="7"/>
  <c r="O40" i="7"/>
  <c r="N40" i="7"/>
  <c r="O39" i="7"/>
  <c r="N39" i="7"/>
  <c r="O38" i="7"/>
  <c r="N38" i="7"/>
  <c r="O37" i="7"/>
  <c r="N37" i="7"/>
  <c r="O36" i="7"/>
  <c r="N36" i="7"/>
  <c r="M36" i="7"/>
  <c r="O35" i="7"/>
  <c r="N35" i="7"/>
  <c r="M35" i="7"/>
  <c r="O34" i="7"/>
  <c r="N34" i="7"/>
  <c r="M34" i="7"/>
  <c r="O33" i="7"/>
  <c r="N33" i="7"/>
  <c r="M33" i="7"/>
  <c r="O32" i="7"/>
  <c r="N32" i="7"/>
  <c r="M32" i="7"/>
  <c r="O31" i="7"/>
  <c r="N31" i="7"/>
  <c r="M31" i="7"/>
  <c r="O30" i="7"/>
  <c r="N30" i="7"/>
  <c r="M30" i="7"/>
  <c r="O29" i="7"/>
  <c r="N29" i="7"/>
  <c r="M29" i="7"/>
  <c r="O28" i="7"/>
  <c r="N28" i="7"/>
  <c r="M28" i="7"/>
  <c r="O27" i="7"/>
  <c r="N27" i="7"/>
  <c r="M27" i="7"/>
  <c r="O26" i="7"/>
  <c r="N26" i="7"/>
  <c r="M26" i="7"/>
  <c r="O25" i="7"/>
  <c r="N25" i="7"/>
  <c r="M25" i="7"/>
  <c r="O24" i="7"/>
  <c r="N24" i="7"/>
  <c r="M24" i="7"/>
  <c r="O23" i="7"/>
  <c r="N23" i="7"/>
  <c r="M23" i="7"/>
  <c r="O22" i="7"/>
  <c r="N22" i="7"/>
  <c r="M22" i="7"/>
  <c r="O21" i="7"/>
  <c r="N21" i="7"/>
  <c r="M21" i="7"/>
  <c r="O20" i="7"/>
  <c r="N20" i="7"/>
  <c r="M20" i="7"/>
  <c r="O19" i="7"/>
  <c r="N19" i="7"/>
  <c r="M19" i="7"/>
  <c r="O18" i="7"/>
  <c r="N18" i="7"/>
  <c r="M18" i="7"/>
  <c r="O17" i="7"/>
  <c r="N17" i="7"/>
  <c r="M17" i="7"/>
  <c r="O16" i="7"/>
  <c r="N16" i="7"/>
  <c r="M16" i="7"/>
  <c r="O15" i="7"/>
  <c r="N15" i="7"/>
  <c r="M15" i="7"/>
  <c r="O14" i="7"/>
  <c r="N14" i="7"/>
  <c r="M14" i="7"/>
  <c r="O13" i="7"/>
  <c r="N13" i="7"/>
  <c r="M13" i="7"/>
  <c r="O12" i="7"/>
  <c r="N12" i="7"/>
  <c r="M12" i="7"/>
  <c r="O11" i="7"/>
  <c r="N11" i="7"/>
  <c r="M11" i="7"/>
  <c r="O10" i="7"/>
  <c r="N10" i="7"/>
  <c r="M10" i="7"/>
  <c r="O9" i="7"/>
  <c r="N9" i="7"/>
  <c r="M9" i="7"/>
  <c r="C9" i="7"/>
  <c r="O8" i="7"/>
  <c r="N8" i="7"/>
  <c r="M8" i="7"/>
  <c r="O7" i="7"/>
  <c r="N7" i="7"/>
  <c r="M7" i="7"/>
  <c r="C7" i="7"/>
  <c r="O6" i="7"/>
  <c r="N6" i="7"/>
  <c r="M6" i="7"/>
  <c r="O5" i="7"/>
  <c r="N5" i="7"/>
  <c r="M5" i="7"/>
  <c r="O4" i="7"/>
  <c r="N4" i="7"/>
  <c r="M4" i="7"/>
  <c r="C13" i="8" l="1"/>
  <c r="C15" i="8"/>
  <c r="E15" i="8" s="1"/>
  <c r="E13" i="8"/>
  <c r="C17" i="8" s="1"/>
  <c r="C11" i="7"/>
  <c r="C13" i="7" s="1"/>
  <c r="C15" i="7" s="1"/>
  <c r="E15" i="7" s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158" i="1"/>
  <c r="O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O165" i="1"/>
  <c r="N166" i="1"/>
  <c r="O166" i="1"/>
  <c r="S166" i="6"/>
  <c r="Q145" i="6"/>
  <c r="S145" i="6"/>
  <c r="Q146" i="6"/>
  <c r="S146" i="6"/>
  <c r="Q147" i="6"/>
  <c r="S147" i="6"/>
  <c r="Q148" i="6"/>
  <c r="S148" i="6"/>
  <c r="Q149" i="6"/>
  <c r="S149" i="6"/>
  <c r="Q150" i="6"/>
  <c r="S150" i="6"/>
  <c r="Q151" i="6"/>
  <c r="S151" i="6"/>
  <c r="Q152" i="6"/>
  <c r="S152" i="6"/>
  <c r="Q153" i="6"/>
  <c r="S153" i="6"/>
  <c r="Q154" i="6"/>
  <c r="S154" i="6"/>
  <c r="Q155" i="6"/>
  <c r="S155" i="6"/>
  <c r="Q156" i="6"/>
  <c r="S156" i="6"/>
  <c r="Q157" i="6"/>
  <c r="S157" i="6"/>
  <c r="Q158" i="6"/>
  <c r="S158" i="6"/>
  <c r="Q159" i="6"/>
  <c r="S159" i="6"/>
  <c r="Q160" i="6"/>
  <c r="S160" i="6"/>
  <c r="Q161" i="6"/>
  <c r="S161" i="6"/>
  <c r="Q162" i="6"/>
  <c r="S162" i="6"/>
  <c r="Q163" i="6"/>
  <c r="S163" i="6"/>
  <c r="Q164" i="6"/>
  <c r="S164" i="6"/>
  <c r="Q165" i="6"/>
  <c r="S165" i="6"/>
  <c r="Q128" i="6"/>
  <c r="S128" i="6"/>
  <c r="Q129" i="6"/>
  <c r="S129" i="6"/>
  <c r="Q130" i="6"/>
  <c r="S130" i="6"/>
  <c r="Q131" i="6"/>
  <c r="S131" i="6"/>
  <c r="Q132" i="6"/>
  <c r="S132" i="6"/>
  <c r="Q133" i="6"/>
  <c r="S133" i="6"/>
  <c r="Q134" i="6"/>
  <c r="S134" i="6"/>
  <c r="Q135" i="6"/>
  <c r="S135" i="6"/>
  <c r="Q136" i="6"/>
  <c r="S136" i="6"/>
  <c r="Q137" i="6"/>
  <c r="S137" i="6"/>
  <c r="Q138" i="6"/>
  <c r="S138" i="6"/>
  <c r="Q139" i="6"/>
  <c r="S139" i="6"/>
  <c r="Q140" i="6"/>
  <c r="S140" i="6"/>
  <c r="Q141" i="6"/>
  <c r="S141" i="6"/>
  <c r="Q142" i="6"/>
  <c r="S142" i="6"/>
  <c r="Q143" i="6"/>
  <c r="S143" i="6"/>
  <c r="Q144" i="6"/>
  <c r="S144" i="6"/>
  <c r="Q110" i="6"/>
  <c r="S110" i="6"/>
  <c r="Q111" i="6"/>
  <c r="S111" i="6"/>
  <c r="Q112" i="6"/>
  <c r="S112" i="6"/>
  <c r="Q113" i="6"/>
  <c r="S113" i="6"/>
  <c r="Q114" i="6"/>
  <c r="S114" i="6"/>
  <c r="Q115" i="6"/>
  <c r="S115" i="6"/>
  <c r="Q116" i="6"/>
  <c r="S116" i="6"/>
  <c r="Q117" i="6"/>
  <c r="S117" i="6"/>
  <c r="Q118" i="6"/>
  <c r="S118" i="6"/>
  <c r="Q119" i="6"/>
  <c r="S119" i="6"/>
  <c r="Q120" i="6"/>
  <c r="S120" i="6"/>
  <c r="Q121" i="6"/>
  <c r="S121" i="6"/>
  <c r="Q122" i="6"/>
  <c r="S122" i="6"/>
  <c r="Q123" i="6"/>
  <c r="S123" i="6"/>
  <c r="Q124" i="6"/>
  <c r="S124" i="6"/>
  <c r="Q125" i="6"/>
  <c r="S125" i="6"/>
  <c r="Q126" i="6"/>
  <c r="S126" i="6"/>
  <c r="Q127" i="6"/>
  <c r="S127" i="6"/>
  <c r="N78" i="6"/>
  <c r="N77" i="6"/>
  <c r="N76" i="6"/>
  <c r="Q5" i="6"/>
  <c r="Q6" i="6"/>
  <c r="O6" i="1" s="1"/>
  <c r="Q7" i="6"/>
  <c r="O7" i="1" s="1"/>
  <c r="Q8" i="6"/>
  <c r="O8" i="1" s="1"/>
  <c r="Q9" i="6"/>
  <c r="O9" i="1" s="1"/>
  <c r="Q10" i="6"/>
  <c r="O10" i="1" s="1"/>
  <c r="Q11" i="6"/>
  <c r="O11" i="1" s="1"/>
  <c r="Q12" i="6"/>
  <c r="O12" i="1" s="1"/>
  <c r="Q13" i="6"/>
  <c r="O13" i="1" s="1"/>
  <c r="Q14" i="6"/>
  <c r="O14" i="1" s="1"/>
  <c r="Q15" i="6"/>
  <c r="O15" i="1" s="1"/>
  <c r="Q16" i="6"/>
  <c r="O16" i="1" s="1"/>
  <c r="Q17" i="6"/>
  <c r="O17" i="1" s="1"/>
  <c r="Q18" i="6"/>
  <c r="Q19" i="6"/>
  <c r="O19" i="1" s="1"/>
  <c r="Q20" i="6"/>
  <c r="O20" i="1" s="1"/>
  <c r="Q21" i="6"/>
  <c r="O21" i="1" s="1"/>
  <c r="Q22" i="6"/>
  <c r="Q23" i="6"/>
  <c r="Q24" i="6"/>
  <c r="O24" i="1" s="1"/>
  <c r="Q25" i="6"/>
  <c r="O25" i="1" s="1"/>
  <c r="Q26" i="6"/>
  <c r="O26" i="1" s="1"/>
  <c r="Q27" i="6"/>
  <c r="O27" i="1" s="1"/>
  <c r="Q28" i="6"/>
  <c r="O28" i="1" s="1"/>
  <c r="Q29" i="6"/>
  <c r="Q30" i="6"/>
  <c r="O30" i="1" s="1"/>
  <c r="Q31" i="6"/>
  <c r="O31" i="1" s="1"/>
  <c r="Q32" i="6"/>
  <c r="O32" i="1" s="1"/>
  <c r="Q33" i="6"/>
  <c r="O33" i="1" s="1"/>
  <c r="Q34" i="6"/>
  <c r="O34" i="1" s="1"/>
  <c r="Q35" i="6"/>
  <c r="O35" i="1" s="1"/>
  <c r="Q36" i="6"/>
  <c r="O36" i="1" s="1"/>
  <c r="Q37" i="6"/>
  <c r="Q38" i="6"/>
  <c r="O38" i="1" s="1"/>
  <c r="Q39" i="6"/>
  <c r="O39" i="1" s="1"/>
  <c r="Q40" i="6"/>
  <c r="O40" i="1" s="1"/>
  <c r="Q41" i="6"/>
  <c r="O41" i="1" s="1"/>
  <c r="Q42" i="6"/>
  <c r="O42" i="1" s="1"/>
  <c r="Q43" i="6"/>
  <c r="O43" i="1" s="1"/>
  <c r="Q44" i="6"/>
  <c r="O44" i="1" s="1"/>
  <c r="Q45" i="6"/>
  <c r="O45" i="1" s="1"/>
  <c r="Q46" i="6"/>
  <c r="O46" i="1" s="1"/>
  <c r="Q47" i="6"/>
  <c r="O47" i="1" s="1"/>
  <c r="Q48" i="6"/>
  <c r="O48" i="1" s="1"/>
  <c r="Q49" i="6"/>
  <c r="O49" i="1" s="1"/>
  <c r="Q50" i="6"/>
  <c r="O50" i="1" s="1"/>
  <c r="Q51" i="6"/>
  <c r="O51" i="1" s="1"/>
  <c r="Q52" i="6"/>
  <c r="O52" i="1" s="1"/>
  <c r="Q53" i="6"/>
  <c r="Q54" i="6"/>
  <c r="Q55" i="6"/>
  <c r="Q56" i="6"/>
  <c r="O56" i="1" s="1"/>
  <c r="Q57" i="6"/>
  <c r="O57" i="1" s="1"/>
  <c r="Q58" i="6"/>
  <c r="O58" i="1" s="1"/>
  <c r="Q59" i="6"/>
  <c r="O59" i="1" s="1"/>
  <c r="Q60" i="6"/>
  <c r="O60" i="1" s="1"/>
  <c r="Q61" i="6"/>
  <c r="Q62" i="6"/>
  <c r="O62" i="1" s="1"/>
  <c r="Q63" i="6"/>
  <c r="O63" i="1" s="1"/>
  <c r="Q64" i="6"/>
  <c r="O64" i="1" s="1"/>
  <c r="Q65" i="6"/>
  <c r="O65" i="1" s="1"/>
  <c r="Q66" i="6"/>
  <c r="O66" i="1" s="1"/>
  <c r="Q67" i="6"/>
  <c r="O67" i="1" s="1"/>
  <c r="Q68" i="6"/>
  <c r="O68" i="1" s="1"/>
  <c r="Q69" i="6"/>
  <c r="O69" i="1" s="1"/>
  <c r="Q70" i="6"/>
  <c r="O70" i="1" s="1"/>
  <c r="Q71" i="6"/>
  <c r="O71" i="1" s="1"/>
  <c r="Q72" i="6"/>
  <c r="O72" i="1" s="1"/>
  <c r="Q73" i="6"/>
  <c r="O73" i="1" s="1"/>
  <c r="Q74" i="6"/>
  <c r="O74" i="1" s="1"/>
  <c r="Q75" i="6"/>
  <c r="O75" i="1" s="1"/>
  <c r="Q76" i="6"/>
  <c r="O76" i="1" s="1"/>
  <c r="Q77" i="6"/>
  <c r="O77" i="1" s="1"/>
  <c r="Q78" i="6"/>
  <c r="Q79" i="6"/>
  <c r="Q80" i="6"/>
  <c r="O80" i="1" s="1"/>
  <c r="Q81" i="6"/>
  <c r="O81" i="1" s="1"/>
  <c r="Q82" i="6"/>
  <c r="O82" i="1" s="1"/>
  <c r="Q83" i="6"/>
  <c r="O83" i="1" s="1"/>
  <c r="Q84" i="6"/>
  <c r="O84" i="1" s="1"/>
  <c r="Q85" i="6"/>
  <c r="Q86" i="6"/>
  <c r="O86" i="1" s="1"/>
  <c r="Q87" i="6"/>
  <c r="O87" i="1" s="1"/>
  <c r="Q88" i="6"/>
  <c r="O88" i="1" s="1"/>
  <c r="Q89" i="6"/>
  <c r="O89" i="1" s="1"/>
  <c r="Q90" i="6"/>
  <c r="O90" i="1" s="1"/>
  <c r="Q91" i="6"/>
  <c r="O91" i="1" s="1"/>
  <c r="Q92" i="6"/>
  <c r="O92" i="1" s="1"/>
  <c r="Q93" i="6"/>
  <c r="Q94" i="6"/>
  <c r="O94" i="1" s="1"/>
  <c r="Q95" i="6"/>
  <c r="O95" i="1" s="1"/>
  <c r="Q96" i="6"/>
  <c r="O96" i="1" s="1"/>
  <c r="Q97" i="6"/>
  <c r="O97" i="1" s="1"/>
  <c r="Q98" i="6"/>
  <c r="O98" i="1" s="1"/>
  <c r="Q99" i="6"/>
  <c r="O99" i="1" s="1"/>
  <c r="Q100" i="6"/>
  <c r="O100" i="1" s="1"/>
  <c r="Q101" i="6"/>
  <c r="O101" i="1" s="1"/>
  <c r="Q102" i="6"/>
  <c r="O102" i="1" s="1"/>
  <c r="Q103" i="6"/>
  <c r="O103" i="1" s="1"/>
  <c r="Q104" i="6"/>
  <c r="O104" i="1" s="1"/>
  <c r="Q105" i="6"/>
  <c r="O105" i="1" s="1"/>
  <c r="Q106" i="6"/>
  <c r="O106" i="1" s="1"/>
  <c r="Q107" i="6"/>
  <c r="O107" i="1" s="1"/>
  <c r="Q108" i="6"/>
  <c r="O108" i="1" s="1"/>
  <c r="Q109" i="6"/>
  <c r="O109" i="1" s="1"/>
  <c r="Q4" i="6"/>
  <c r="N5" i="1"/>
  <c r="O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O18" i="1"/>
  <c r="N19" i="1"/>
  <c r="N20" i="1"/>
  <c r="N21" i="1"/>
  <c r="N22" i="1"/>
  <c r="O22" i="1"/>
  <c r="N23" i="1"/>
  <c r="O23" i="1"/>
  <c r="N24" i="1"/>
  <c r="N25" i="1"/>
  <c r="N26" i="1"/>
  <c r="N27" i="1"/>
  <c r="N28" i="1"/>
  <c r="N29" i="1"/>
  <c r="O29" i="1"/>
  <c r="N30" i="1"/>
  <c r="N31" i="1"/>
  <c r="N32" i="1"/>
  <c r="N33" i="1"/>
  <c r="N34" i="1"/>
  <c r="N35" i="1"/>
  <c r="N36" i="1"/>
  <c r="N37" i="1"/>
  <c r="O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O53" i="1"/>
  <c r="N54" i="1"/>
  <c r="O54" i="1"/>
  <c r="N55" i="1"/>
  <c r="O55" i="1"/>
  <c r="N56" i="1"/>
  <c r="N57" i="1"/>
  <c r="N58" i="1"/>
  <c r="N59" i="1"/>
  <c r="N60" i="1"/>
  <c r="N61" i="1"/>
  <c r="O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O78" i="1"/>
  <c r="N79" i="1"/>
  <c r="O79" i="1"/>
  <c r="N80" i="1"/>
  <c r="N81" i="1"/>
  <c r="N82" i="1"/>
  <c r="N83" i="1"/>
  <c r="N84" i="1"/>
  <c r="N85" i="1"/>
  <c r="O85" i="1"/>
  <c r="N86" i="1"/>
  <c r="N87" i="1"/>
  <c r="N88" i="1"/>
  <c r="N89" i="1"/>
  <c r="N90" i="1"/>
  <c r="N91" i="1"/>
  <c r="N92" i="1"/>
  <c r="N93" i="1"/>
  <c r="O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91" i="6"/>
  <c r="N192" i="6"/>
  <c r="N193" i="6"/>
  <c r="N194" i="6"/>
  <c r="N195" i="6"/>
  <c r="N196" i="6"/>
  <c r="N184" i="6"/>
  <c r="N185" i="6"/>
  <c r="N186" i="6"/>
  <c r="N187" i="6"/>
  <c r="N188" i="6"/>
  <c r="N189" i="6"/>
  <c r="N190" i="6"/>
  <c r="N183" i="6"/>
  <c r="N182" i="6"/>
  <c r="E13" i="6"/>
  <c r="E15" i="6"/>
  <c r="C5" i="6"/>
  <c r="C6" i="6"/>
  <c r="C7" i="6"/>
  <c r="C8" i="6"/>
  <c r="C9" i="6"/>
  <c r="C11" i="6"/>
  <c r="C13" i="6"/>
  <c r="C15" i="6"/>
  <c r="C17" i="6"/>
  <c r="C19" i="6"/>
  <c r="C21" i="6"/>
  <c r="C4" i="6"/>
  <c r="C19" i="1"/>
  <c r="C19" i="8" l="1"/>
  <c r="E13" i="7"/>
  <c r="C17" i="7" s="1"/>
  <c r="C19" i="7" s="1"/>
  <c r="C13" i="1"/>
  <c r="J31" i="8" l="1"/>
  <c r="K31" i="8" s="1"/>
  <c r="J23" i="8"/>
  <c r="K23" i="8" s="1"/>
  <c r="J10" i="8"/>
  <c r="K10" i="8" s="1"/>
  <c r="J7" i="8"/>
  <c r="K7" i="8" s="1"/>
  <c r="J29" i="8"/>
  <c r="K29" i="8" s="1"/>
  <c r="J15" i="8"/>
  <c r="K15" i="8" s="1"/>
  <c r="J32" i="8"/>
  <c r="K32" i="8" s="1"/>
  <c r="J5" i="8"/>
  <c r="K5" i="8" s="1"/>
  <c r="J27" i="8"/>
  <c r="K27" i="8" s="1"/>
  <c r="J34" i="8"/>
  <c r="K34" i="8" s="1"/>
  <c r="J26" i="8"/>
  <c r="K26" i="8" s="1"/>
  <c r="J14" i="8"/>
  <c r="K14" i="8" s="1"/>
  <c r="J4" i="8"/>
  <c r="K4" i="8" s="1"/>
  <c r="J21" i="8"/>
  <c r="K21" i="8" s="1"/>
  <c r="J18" i="8"/>
  <c r="K18" i="8" s="1"/>
  <c r="J11" i="8"/>
  <c r="K11" i="8" s="1"/>
  <c r="J24" i="8"/>
  <c r="K24" i="8" s="1"/>
  <c r="J8" i="8"/>
  <c r="K8" i="8" s="1"/>
  <c r="J35" i="8"/>
  <c r="K35" i="8" s="1"/>
  <c r="J19" i="8"/>
  <c r="K19" i="8" s="1"/>
  <c r="J30" i="8"/>
  <c r="K30" i="8" s="1"/>
  <c r="J22" i="8"/>
  <c r="K22" i="8" s="1"/>
  <c r="J16" i="8"/>
  <c r="K16" i="8" s="1"/>
  <c r="J12" i="8"/>
  <c r="K12" i="8" s="1"/>
  <c r="J9" i="8"/>
  <c r="K9" i="8" s="1"/>
  <c r="J33" i="8"/>
  <c r="K33" i="8" s="1"/>
  <c r="J25" i="8"/>
  <c r="K25" i="8" s="1"/>
  <c r="J13" i="8"/>
  <c r="K13" i="8" s="1"/>
  <c r="J6" i="8"/>
  <c r="K6" i="8" s="1"/>
  <c r="J36" i="8"/>
  <c r="K36" i="8" s="1"/>
  <c r="J28" i="8"/>
  <c r="K28" i="8" s="1"/>
  <c r="J20" i="8"/>
  <c r="K20" i="8" s="1"/>
  <c r="J17" i="8"/>
  <c r="K17" i="8" s="1"/>
  <c r="J34" i="7"/>
  <c r="K34" i="7" s="1"/>
  <c r="J26" i="7"/>
  <c r="K26" i="7" s="1"/>
  <c r="J14" i="7"/>
  <c r="K14" i="7" s="1"/>
  <c r="J4" i="7"/>
  <c r="K4" i="7" s="1"/>
  <c r="J29" i="7"/>
  <c r="K29" i="7" s="1"/>
  <c r="J21" i="7"/>
  <c r="K21" i="7" s="1"/>
  <c r="J18" i="7"/>
  <c r="K18" i="7" s="1"/>
  <c r="J15" i="7"/>
  <c r="K15" i="7" s="1"/>
  <c r="J11" i="7"/>
  <c r="K11" i="7" s="1"/>
  <c r="J32" i="7"/>
  <c r="K32" i="7" s="1"/>
  <c r="J8" i="7"/>
  <c r="K8" i="7" s="1"/>
  <c r="J5" i="7"/>
  <c r="K5" i="7" s="1"/>
  <c r="J35" i="7"/>
  <c r="K35" i="7" s="1"/>
  <c r="J19" i="7"/>
  <c r="K19" i="7" s="1"/>
  <c r="J22" i="7"/>
  <c r="K22" i="7" s="1"/>
  <c r="J16" i="7"/>
  <c r="K16" i="7" s="1"/>
  <c r="J9" i="7"/>
  <c r="K9" i="7" s="1"/>
  <c r="J33" i="7"/>
  <c r="K33" i="7" s="1"/>
  <c r="J25" i="7"/>
  <c r="K25" i="7" s="1"/>
  <c r="J17" i="7"/>
  <c r="K17" i="7" s="1"/>
  <c r="J10" i="7"/>
  <c r="K10" i="7" s="1"/>
  <c r="J24" i="7"/>
  <c r="K24" i="7" s="1"/>
  <c r="J27" i="7"/>
  <c r="K27" i="7" s="1"/>
  <c r="J30" i="7"/>
  <c r="K30" i="7" s="1"/>
  <c r="J12" i="7"/>
  <c r="K12" i="7" s="1"/>
  <c r="J6" i="7"/>
  <c r="K6" i="7" s="1"/>
  <c r="J20" i="7"/>
  <c r="K20" i="7" s="1"/>
  <c r="J31" i="7"/>
  <c r="K31" i="7" s="1"/>
  <c r="J13" i="7"/>
  <c r="K13" i="7" s="1"/>
  <c r="J36" i="7"/>
  <c r="K36" i="7" s="1"/>
  <c r="J28" i="7"/>
  <c r="K28" i="7" s="1"/>
  <c r="J23" i="7"/>
  <c r="K23" i="7" s="1"/>
  <c r="J7" i="7"/>
  <c r="K7" i="7" s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4" i="1"/>
  <c r="S7" i="6"/>
  <c r="S8" i="6"/>
  <c r="S9" i="6"/>
  <c r="S10" i="6"/>
  <c r="S11" i="6"/>
  <c r="S12" i="6"/>
  <c r="S15" i="6"/>
  <c r="S16" i="6"/>
  <c r="S17" i="6"/>
  <c r="S18" i="6"/>
  <c r="S20" i="6"/>
  <c r="S23" i="6"/>
  <c r="S26" i="6"/>
  <c r="S28" i="6"/>
  <c r="S30" i="6"/>
  <c r="S32" i="6"/>
  <c r="S33" i="6"/>
  <c r="S35" i="6"/>
  <c r="S37" i="6"/>
  <c r="S43" i="6"/>
  <c r="S44" i="6"/>
  <c r="S45" i="6"/>
  <c r="S47" i="6"/>
  <c r="S49" i="6"/>
  <c r="S50" i="6"/>
  <c r="S51" i="6"/>
  <c r="S52" i="6"/>
  <c r="S53" i="6"/>
  <c r="S54" i="6"/>
  <c r="S58" i="6"/>
  <c r="S59" i="6"/>
  <c r="S60" i="6"/>
  <c r="S61" i="6"/>
  <c r="S62" i="6"/>
  <c r="S69" i="6"/>
  <c r="S70" i="6"/>
  <c r="S71" i="6"/>
  <c r="S77" i="6"/>
  <c r="S78" i="6"/>
  <c r="S80" i="6"/>
  <c r="S85" i="6"/>
  <c r="S86" i="6"/>
  <c r="S87" i="6"/>
  <c r="S89" i="6"/>
  <c r="S90" i="6"/>
  <c r="S91" i="6"/>
  <c r="S94" i="6"/>
  <c r="S95" i="6"/>
  <c r="S96" i="6"/>
  <c r="S102" i="6"/>
  <c r="S103" i="6"/>
  <c r="S104" i="6"/>
  <c r="S107" i="6"/>
  <c r="S5" i="6"/>
  <c r="Q2" i="6"/>
  <c r="Q3" i="6"/>
  <c r="P3" i="6"/>
  <c r="P2" i="6"/>
  <c r="N140" i="6"/>
  <c r="N197" i="6"/>
  <c r="N180" i="6"/>
  <c r="N162" i="6"/>
  <c r="N155" i="6"/>
  <c r="N147" i="6"/>
  <c r="N133" i="6"/>
  <c r="N125" i="6"/>
  <c r="N118" i="6"/>
  <c r="N110" i="6"/>
  <c r="N103" i="6"/>
  <c r="N95" i="6"/>
  <c r="N88" i="6"/>
  <c r="N84" i="6"/>
  <c r="N79" i="6"/>
  <c r="N75" i="6"/>
  <c r="N71" i="6"/>
  <c r="N67" i="6"/>
  <c r="N63" i="6"/>
  <c r="N58" i="6"/>
  <c r="N54" i="6"/>
  <c r="N50" i="6"/>
  <c r="N46" i="6"/>
  <c r="N41" i="6"/>
  <c r="N37" i="6"/>
  <c r="N33" i="6"/>
  <c r="N29" i="6"/>
  <c r="N25" i="6"/>
  <c r="N20" i="6"/>
  <c r="N16" i="6"/>
  <c r="N12" i="6"/>
  <c r="N8" i="6"/>
  <c r="N4" i="6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4" i="1"/>
  <c r="C9" i="1"/>
  <c r="C7" i="1"/>
  <c r="C5" i="1"/>
  <c r="O4" i="1" l="1"/>
  <c r="S21" i="6"/>
  <c r="S56" i="6"/>
  <c r="S55" i="6"/>
  <c r="S82" i="6"/>
  <c r="S14" i="6"/>
  <c r="S13" i="6"/>
  <c r="S39" i="6"/>
  <c r="S74" i="6"/>
  <c r="S38" i="6"/>
  <c r="S73" i="6"/>
  <c r="S99" i="6"/>
  <c r="S40" i="6"/>
  <c r="S72" i="6"/>
  <c r="S98" i="6"/>
  <c r="S57" i="6"/>
  <c r="S97" i="6"/>
  <c r="S108" i="6"/>
  <c r="S64" i="6"/>
  <c r="S106" i="6"/>
  <c r="S63" i="6"/>
  <c r="S105" i="6"/>
  <c r="S6" i="6"/>
  <c r="S66" i="6"/>
  <c r="S92" i="6"/>
  <c r="S65" i="6"/>
  <c r="S31" i="6"/>
  <c r="S81" i="6"/>
  <c r="S48" i="6"/>
  <c r="S22" i="6"/>
  <c r="S75" i="6"/>
  <c r="S41" i="6"/>
  <c r="S100" i="6"/>
  <c r="S83" i="6"/>
  <c r="S29" i="6"/>
  <c r="S19" i="6"/>
  <c r="S24" i="6"/>
  <c r="S76" i="6"/>
  <c r="S68" i="6"/>
  <c r="S42" i="6"/>
  <c r="S34" i="6"/>
  <c r="S101" i="6"/>
  <c r="S93" i="6"/>
  <c r="S84" i="6"/>
  <c r="S27" i="6"/>
  <c r="S79" i="6"/>
  <c r="S36" i="6"/>
  <c r="C11" i="1"/>
  <c r="J4" i="6" l="1"/>
  <c r="E13" i="1"/>
  <c r="C17" i="1" s="1"/>
  <c r="C15" i="1"/>
  <c r="E15" i="1" s="1"/>
  <c r="J140" i="6" l="1"/>
  <c r="K140" i="6" s="1"/>
  <c r="J103" i="6"/>
  <c r="K103" i="6" s="1"/>
  <c r="J54" i="6"/>
  <c r="K54" i="6" s="1"/>
  <c r="J46" i="6"/>
  <c r="K46" i="6" s="1"/>
  <c r="J37" i="6"/>
  <c r="K37" i="6" s="1"/>
  <c r="J8" i="6"/>
  <c r="K8" i="6" s="1"/>
  <c r="N11" i="6" s="1"/>
  <c r="J125" i="6"/>
  <c r="K125" i="6" s="1"/>
  <c r="J84" i="6"/>
  <c r="K84" i="6" s="1"/>
  <c r="J63" i="6"/>
  <c r="K63" i="6" s="1"/>
  <c r="J16" i="6"/>
  <c r="K16" i="6" s="1"/>
  <c r="J197" i="6"/>
  <c r="K197" i="6" s="1"/>
  <c r="J118" i="6"/>
  <c r="K118" i="6" s="1"/>
  <c r="J71" i="6"/>
  <c r="K71" i="6" s="1"/>
  <c r="J25" i="6"/>
  <c r="K25" i="6" s="1"/>
  <c r="J110" i="6"/>
  <c r="K110" i="6" s="1"/>
  <c r="J147" i="6"/>
  <c r="K147" i="6" s="1"/>
  <c r="J75" i="6"/>
  <c r="K75" i="6" s="1"/>
  <c r="J155" i="6"/>
  <c r="K155" i="6" s="1"/>
  <c r="J95" i="6"/>
  <c r="K95" i="6" s="1"/>
  <c r="J50" i="6"/>
  <c r="K50" i="6" s="1"/>
  <c r="N53" i="6" s="1"/>
  <c r="J41" i="6"/>
  <c r="K41" i="6" s="1"/>
  <c r="J33" i="6"/>
  <c r="K33" i="6" s="1"/>
  <c r="N36" i="6" s="1"/>
  <c r="J133" i="6"/>
  <c r="K133" i="6" s="1"/>
  <c r="J79" i="6"/>
  <c r="K79" i="6" s="1"/>
  <c r="J58" i="6"/>
  <c r="K58" i="6" s="1"/>
  <c r="K4" i="6"/>
  <c r="J179" i="6"/>
  <c r="K179" i="6" s="1"/>
  <c r="J67" i="6"/>
  <c r="K67" i="6" s="1"/>
  <c r="J12" i="6"/>
  <c r="K12" i="6" s="1"/>
  <c r="J20" i="6"/>
  <c r="K20" i="6" s="1"/>
  <c r="J29" i="6"/>
  <c r="K29" i="6" s="1"/>
  <c r="N135" i="6" l="1"/>
  <c r="N136" i="6"/>
  <c r="N137" i="6"/>
  <c r="N139" i="6"/>
  <c r="N159" i="6"/>
  <c r="N146" i="6"/>
  <c r="N143" i="6"/>
  <c r="N144" i="6"/>
  <c r="N145" i="6"/>
  <c r="N138" i="6"/>
  <c r="N142" i="6"/>
  <c r="N150" i="6"/>
  <c r="N151" i="6"/>
  <c r="N153" i="6"/>
  <c r="N154" i="6"/>
  <c r="N149" i="6"/>
  <c r="N152" i="6"/>
  <c r="N132" i="6"/>
  <c r="N131" i="6"/>
  <c r="N130" i="6"/>
  <c r="N129" i="6"/>
  <c r="N128" i="6"/>
  <c r="N127" i="6"/>
  <c r="N123" i="6"/>
  <c r="N124" i="6"/>
  <c r="N122" i="6"/>
  <c r="N121" i="6"/>
  <c r="N117" i="6"/>
  <c r="N115" i="6"/>
  <c r="N116" i="6"/>
  <c r="N114" i="6"/>
  <c r="N113" i="6"/>
  <c r="N112" i="6"/>
  <c r="N109" i="6"/>
  <c r="N108" i="6"/>
  <c r="N106" i="6"/>
  <c r="N107" i="6"/>
  <c r="N98" i="6"/>
  <c r="N100" i="6"/>
  <c r="N102" i="6"/>
  <c r="N101" i="6"/>
  <c r="N97" i="6"/>
  <c r="N99" i="6"/>
  <c r="N82" i="6"/>
  <c r="N81" i="6"/>
  <c r="N83" i="6"/>
  <c r="N80" i="6"/>
  <c r="N74" i="6"/>
  <c r="N73" i="6"/>
  <c r="N70" i="6"/>
  <c r="N66" i="6"/>
  <c r="N65" i="6"/>
  <c r="N6" i="6"/>
  <c r="N7" i="6"/>
  <c r="N5" i="6"/>
  <c r="N61" i="6"/>
  <c r="N60" i="6"/>
  <c r="N59" i="6"/>
  <c r="N62" i="6"/>
  <c r="N57" i="6"/>
  <c r="N32" i="6"/>
  <c r="N49" i="6"/>
  <c r="N45" i="6"/>
  <c r="N44" i="6"/>
  <c r="N43" i="6"/>
  <c r="N40" i="6"/>
  <c r="N39" i="6"/>
  <c r="N28" i="6"/>
  <c r="N24" i="6"/>
  <c r="N23" i="6"/>
  <c r="N22" i="6"/>
  <c r="N18" i="6"/>
  <c r="N19" i="6"/>
  <c r="N15" i="6"/>
  <c r="S109" i="6"/>
  <c r="N4" i="1"/>
  <c r="S4" i="6"/>
  <c r="S67" i="6"/>
  <c r="S25" i="6"/>
  <c r="K7" i="1"/>
  <c r="K6" i="1"/>
  <c r="K29" i="1"/>
  <c r="K22" i="1"/>
  <c r="K28" i="1"/>
  <c r="K10" i="1"/>
  <c r="K36" i="1"/>
  <c r="K20" i="1"/>
  <c r="K13" i="1"/>
  <c r="K4" i="1"/>
  <c r="K35" i="1"/>
  <c r="K25" i="1"/>
  <c r="K27" i="1"/>
  <c r="K17" i="1"/>
  <c r="K15" i="1"/>
  <c r="K9" i="1"/>
  <c r="K34" i="1"/>
  <c r="K16" i="1"/>
  <c r="K8" i="1"/>
  <c r="K11" i="1"/>
  <c r="K32" i="1"/>
  <c r="K24" i="1"/>
  <c r="K26" i="1"/>
  <c r="N30" i="6"/>
  <c r="N31" i="6"/>
  <c r="N111" i="6"/>
  <c r="N21" i="6"/>
  <c r="N26" i="6"/>
  <c r="N27" i="6"/>
  <c r="N13" i="6"/>
  <c r="N14" i="6"/>
  <c r="N72" i="6"/>
  <c r="N68" i="6"/>
  <c r="N69" i="6"/>
  <c r="N120" i="6"/>
  <c r="N119" i="6"/>
  <c r="N148" i="6"/>
  <c r="N134" i="6"/>
  <c r="N126" i="6"/>
  <c r="N34" i="6"/>
  <c r="N35" i="6"/>
  <c r="N10" i="6"/>
  <c r="N9" i="6"/>
  <c r="N42" i="6"/>
  <c r="N38" i="6"/>
  <c r="N52" i="6"/>
  <c r="N51" i="6"/>
  <c r="N48" i="6"/>
  <c r="N47" i="6"/>
  <c r="N181" i="6"/>
  <c r="N96" i="6"/>
  <c r="N55" i="6"/>
  <c r="N56" i="6"/>
  <c r="N17" i="6"/>
  <c r="N104" i="6"/>
  <c r="N105" i="6"/>
  <c r="N64" i="6"/>
  <c r="N141" i="6"/>
  <c r="J162" i="6"/>
  <c r="K162" i="6" s="1"/>
  <c r="N161" i="6" s="1"/>
  <c r="J88" i="6"/>
  <c r="K88" i="6" s="1"/>
  <c r="K30" i="1"/>
  <c r="K23" i="1"/>
  <c r="K19" i="1"/>
  <c r="K33" i="1"/>
  <c r="K5" i="1"/>
  <c r="K18" i="1"/>
  <c r="K31" i="1"/>
  <c r="K14" i="1"/>
  <c r="K12" i="1"/>
  <c r="K21" i="1"/>
  <c r="N160" i="6" l="1"/>
  <c r="N175" i="6"/>
  <c r="N164" i="6"/>
  <c r="N168" i="6"/>
  <c r="N166" i="6"/>
  <c r="N174" i="6"/>
  <c r="N167" i="6"/>
  <c r="N172" i="6"/>
  <c r="N176" i="6"/>
  <c r="N165" i="6"/>
  <c r="N169" i="6"/>
  <c r="N173" i="6"/>
  <c r="N177" i="6"/>
  <c r="N170" i="6"/>
  <c r="N178" i="6"/>
  <c r="N171" i="6"/>
  <c r="N157" i="6"/>
  <c r="N158" i="6"/>
  <c r="N179" i="6"/>
  <c r="N87" i="6"/>
  <c r="N94" i="6"/>
  <c r="N93" i="6"/>
  <c r="N92" i="6"/>
  <c r="N91" i="6"/>
  <c r="N86" i="6"/>
  <c r="S88" i="6"/>
  <c r="N85" i="6"/>
  <c r="N163" i="6"/>
  <c r="N89" i="6"/>
  <c r="N90" i="6"/>
  <c r="N156" i="6"/>
  <c r="S46" i="6" l="1"/>
</calcChain>
</file>

<file path=xl/sharedStrings.xml><?xml version="1.0" encoding="utf-8"?>
<sst xmlns="http://schemas.openxmlformats.org/spreadsheetml/2006/main" count="166" uniqueCount="32">
  <si>
    <t>Time of Concentration (Tc):</t>
  </si>
  <si>
    <t>Flow Length</t>
  </si>
  <si>
    <t>Elevation Diff</t>
  </si>
  <si>
    <t>m</t>
  </si>
  <si>
    <t>ft</t>
  </si>
  <si>
    <t>min</t>
  </si>
  <si>
    <t>Time Ratios</t>
  </si>
  <si>
    <t>Discharge Ratios</t>
  </si>
  <si>
    <t>q/qp</t>
  </si>
  <si>
    <t>t/Tp</t>
  </si>
  <si>
    <t>Duration of rainfall</t>
  </si>
  <si>
    <t>hr</t>
  </si>
  <si>
    <t>Time</t>
  </si>
  <si>
    <t>t (hr)</t>
  </si>
  <si>
    <t>Discharge</t>
  </si>
  <si>
    <t>Q cfs</t>
  </si>
  <si>
    <t>Interpolated</t>
  </si>
  <si>
    <t>Time (min)</t>
  </si>
  <si>
    <t>Q, cfs</t>
  </si>
  <si>
    <t>StremStat</t>
  </si>
  <si>
    <t>cfs</t>
  </si>
  <si>
    <t>Dry Creek Hydrograph Development for Unsteady Breach</t>
  </si>
  <si>
    <t>Upstream Elevation</t>
  </si>
  <si>
    <t>Downstream Elevation</t>
  </si>
  <si>
    <t>Time of peak Tp</t>
  </si>
  <si>
    <t>USER INPUT</t>
  </si>
  <si>
    <t>CALCULATED VALUES</t>
  </si>
  <si>
    <t>Lag Time</t>
  </si>
  <si>
    <t xml:space="preserve"> peak discharge (qp) from FIS</t>
  </si>
  <si>
    <t>ALL VALUES FROM 'DRY CREEK' TAB. DO NOT CHANGE</t>
  </si>
  <si>
    <t>For Interpolation</t>
  </si>
  <si>
    <t>Morse Creek Hydrograph Development for Unsteady Breach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</si>
</sst>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2" borderId="0" xfId="0" applyNumberFormat="1" applyFont="1" applyFill="1" applyAlignment="1">
      <alignment horizontal="center"/>
    </xf>
    <xf numFmtId="2" fontId="0" fillId="2" borderId="0" xfId="0" applyNumberFormat="1" applyFill="1"/>
    <xf numFmtId="0" fontId="0" fillId="2" borderId="0" xfId="0" applyFill="1"/>
    <xf numFmtId="0" fontId="0" fillId="0" borderId="0" xfId="0" applyFill="1"/>
    <xf numFmtId="2" fontId="0" fillId="0" borderId="0" xfId="0" applyNumberFormat="1" applyFill="1"/>
    <xf numFmtId="2" fontId="0" fillId="3" borderId="0" xfId="0" applyNumberFormat="1" applyFill="1"/>
    <xf numFmtId="0" fontId="2" fillId="0" borderId="0" xfId="0" applyFont="1"/>
    <xf numFmtId="164" fontId="0" fillId="2" borderId="0" xfId="0" applyNumberFormat="1" applyFill="1"/>
    <xf numFmtId="0" fontId="0" fillId="4" borderId="1" xfId="0" applyFill="1" applyBorder="1"/>
    <xf numFmtId="164" fontId="0" fillId="4" borderId="2" xfId="0" applyNumberFormat="1" applyFill="1" applyBorder="1"/>
    <xf numFmtId="0" fontId="0" fillId="4" borderId="2" xfId="0" applyFill="1" applyBorder="1"/>
    <xf numFmtId="0" fontId="0" fillId="4" borderId="3" xfId="0" applyFill="1" applyBorder="1"/>
    <xf numFmtId="0" fontId="2" fillId="4" borderId="4" xfId="0" applyFont="1" applyFill="1" applyBorder="1"/>
    <xf numFmtId="164" fontId="0" fillId="4" borderId="0" xfId="0" applyNumberFormat="1" applyFill="1" applyBorder="1"/>
    <xf numFmtId="0" fontId="0" fillId="4" borderId="0" xfId="0" applyFill="1" applyBorder="1"/>
    <xf numFmtId="0" fontId="0" fillId="4" borderId="5" xfId="0" applyFill="1" applyBorder="1"/>
    <xf numFmtId="2" fontId="0" fillId="4" borderId="5" xfId="0" applyNumberFormat="1" applyFill="1" applyBorder="1"/>
    <xf numFmtId="0" fontId="2" fillId="4" borderId="6" xfId="0" applyFont="1" applyFill="1" applyBorder="1"/>
    <xf numFmtId="164" fontId="0" fillId="4" borderId="7" xfId="0" applyNumberFormat="1" applyFill="1" applyBorder="1"/>
    <xf numFmtId="0" fontId="0" fillId="4" borderId="7" xfId="0" applyFill="1" applyBorder="1"/>
    <xf numFmtId="0" fontId="0" fillId="4" borderId="8" xfId="0" applyFill="1" applyBorder="1"/>
    <xf numFmtId="2" fontId="0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Dry Creek - Inflow Hydrograph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'Dry Creek'!$N$4:$N$166</c:f>
              <c:numCache>
                <c:formatCode>General</c:formatCode>
                <c:ptCount val="163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</c:numCache>
            </c:numRef>
          </c:xVal>
          <c:yVal>
            <c:numRef>
              <c:f>'Dry Creek'!$O$4:$O$166</c:f>
              <c:numCache>
                <c:formatCode>General</c:formatCode>
                <c:ptCount val="163"/>
                <c:pt idx="0">
                  <c:v>0</c:v>
                </c:pt>
                <c:pt idx="1">
                  <c:v>18.819270556787856</c:v>
                </c:pt>
                <c:pt idx="2">
                  <c:v>37.638541113575712</c:v>
                </c:pt>
                <c:pt idx="3">
                  <c:v>56.457811670363569</c:v>
                </c:pt>
                <c:pt idx="4">
                  <c:v>94.84652519668667</c:v>
                </c:pt>
                <c:pt idx="5">
                  <c:v>138.75815649585834</c:v>
                </c:pt>
                <c:pt idx="6">
                  <c:v>182.66978779503</c:v>
                </c:pt>
                <c:pt idx="7">
                  <c:v>233.60468169254503</c:v>
                </c:pt>
                <c:pt idx="8">
                  <c:v>290.06249336290864</c:v>
                </c:pt>
                <c:pt idx="9">
                  <c:v>346.52030503327222</c:v>
                </c:pt>
                <c:pt idx="10">
                  <c:v>409.37082227151438</c:v>
                </c:pt>
                <c:pt idx="11">
                  <c:v>484.64790449866581</c:v>
                </c:pt>
                <c:pt idx="12">
                  <c:v>559.92498672581723</c:v>
                </c:pt>
                <c:pt idx="13">
                  <c:v>638.20275860395816</c:v>
                </c:pt>
                <c:pt idx="14">
                  <c:v>738.57220157349343</c:v>
                </c:pt>
                <c:pt idx="15">
                  <c:v>838.9416445430287</c:v>
                </c:pt>
                <c:pt idx="16">
                  <c:v>939.31108751256397</c:v>
                </c:pt>
                <c:pt idx="17">
                  <c:v>1056.6081299474929</c:v>
                </c:pt>
                <c:pt idx="18">
                  <c:v>1175.7968434738159</c:v>
                </c:pt>
                <c:pt idx="19">
                  <c:v>1294.9855570001391</c:v>
                </c:pt>
                <c:pt idx="20">
                  <c:v>1401.388859390705</c:v>
                </c:pt>
                <c:pt idx="21">
                  <c:v>1501.7583023602401</c:v>
                </c:pt>
                <c:pt idx="22">
                  <c:v>1602.1277453297755</c:v>
                </c:pt>
                <c:pt idx="23">
                  <c:v>1688.091816955776</c:v>
                </c:pt>
                <c:pt idx="24">
                  <c:v>1757.0958089973317</c:v>
                </c:pt>
                <c:pt idx="25">
                  <c:v>1826.0998010388871</c:v>
                </c:pt>
                <c:pt idx="26">
                  <c:v>1887.6020689529687</c:v>
                </c:pt>
                <c:pt idx="27">
                  <c:v>1925.2406100665444</c:v>
                </c:pt>
                <c:pt idx="28">
                  <c:v>1962.8791511801201</c:v>
                </c:pt>
                <c:pt idx="29">
                  <c:v>1999.9196153822827</c:v>
                </c:pt>
                <c:pt idx="30">
                  <c:v>2006.1927055678786</c:v>
                </c:pt>
                <c:pt idx="31">
                  <c:v>2012.4657957534746</c:v>
                </c:pt>
                <c:pt idx="32">
                  <c:v>2018.7388859390705</c:v>
                </c:pt>
                <c:pt idx="33">
                  <c:v>2014.9880238753335</c:v>
                </c:pt>
                <c:pt idx="34">
                  <c:v>2008.7149336897376</c:v>
                </c:pt>
                <c:pt idx="35">
                  <c:v>2002.4418435041416</c:v>
                </c:pt>
                <c:pt idx="36">
                  <c:v>1978.012519911274</c:v>
                </c:pt>
                <c:pt idx="37">
                  <c:v>1940.3739787976983</c:v>
                </c:pt>
                <c:pt idx="38">
                  <c:v>1902.7354376841229</c:v>
                </c:pt>
                <c:pt idx="39">
                  <c:v>1862.8463793323049</c:v>
                </c:pt>
                <c:pt idx="40">
                  <c:v>1818.9347480331332</c:v>
                </c:pt>
                <c:pt idx="41">
                  <c:v>1775.0231167339616</c:v>
                </c:pt>
                <c:pt idx="42">
                  <c:v>1730.2416976397601</c:v>
                </c:pt>
                <c:pt idx="43">
                  <c:v>1680.0569761549923</c:v>
                </c:pt>
                <c:pt idx="44">
                  <c:v>1629.8722546702247</c:v>
                </c:pt>
                <c:pt idx="45">
                  <c:v>1579.6875331854569</c:v>
                </c:pt>
                <c:pt idx="46">
                  <c:v>1517.9785146258616</c:v>
                </c:pt>
                <c:pt idx="47">
                  <c:v>1455.2476127699024</c:v>
                </c:pt>
                <c:pt idx="48">
                  <c:v>1392.5167109139429</c:v>
                </c:pt>
                <c:pt idx="49">
                  <c:v>1321.0229708695799</c:v>
                </c:pt>
                <c:pt idx="50">
                  <c:v>1245.7458886424286</c:v>
                </c:pt>
                <c:pt idx="51">
                  <c:v>1170.468806415277</c:v>
                </c:pt>
                <c:pt idx="52">
                  <c:v>1101.1931034901047</c:v>
                </c:pt>
                <c:pt idx="53">
                  <c:v>1038.462201634145</c:v>
                </c:pt>
                <c:pt idx="54">
                  <c:v>975.7312997781853</c:v>
                </c:pt>
                <c:pt idx="55">
                  <c:v>917.860278545558</c:v>
                </c:pt>
                <c:pt idx="56">
                  <c:v>873.94864724638637</c:v>
                </c:pt>
                <c:pt idx="57">
                  <c:v>830.03701594721474</c:v>
                </c:pt>
                <c:pt idx="58">
                  <c:v>786.36461541260849</c:v>
                </c:pt>
                <c:pt idx="59">
                  <c:v>748.72607429903269</c:v>
                </c:pt>
                <c:pt idx="60">
                  <c:v>711.08753318545678</c:v>
                </c:pt>
                <c:pt idx="61">
                  <c:v>673.44899207188098</c:v>
                </c:pt>
                <c:pt idx="62">
                  <c:v>640.94204246525442</c:v>
                </c:pt>
                <c:pt idx="63">
                  <c:v>609.57659153727479</c:v>
                </c:pt>
                <c:pt idx="64">
                  <c:v>578.21114060929506</c:v>
                </c:pt>
                <c:pt idx="65">
                  <c:v>551.90935346736012</c:v>
                </c:pt>
                <c:pt idx="66">
                  <c:v>529.01257428993495</c:v>
                </c:pt>
                <c:pt idx="67">
                  <c:v>506.11579511250972</c:v>
                </c:pt>
                <c:pt idx="68">
                  <c:v>483.21901593508449</c:v>
                </c:pt>
                <c:pt idx="69">
                  <c:v>460.3222367576592</c:v>
                </c:pt>
                <c:pt idx="70">
                  <c:v>437.42545758023397</c:v>
                </c:pt>
                <c:pt idx="71">
                  <c:v>415.171790468062</c:v>
                </c:pt>
                <c:pt idx="72">
                  <c:v>396.3525199112741</c:v>
                </c:pt>
                <c:pt idx="73">
                  <c:v>377.53324935448626</c:v>
                </c:pt>
                <c:pt idx="74">
                  <c:v>358.71397879769842</c:v>
                </c:pt>
                <c:pt idx="75">
                  <c:v>339.89470824091052</c:v>
                </c:pt>
                <c:pt idx="76">
                  <c:v>321.07543768412268</c:v>
                </c:pt>
                <c:pt idx="77">
                  <c:v>302.25616712733483</c:v>
                </c:pt>
                <c:pt idx="78">
                  <c:v>287.93793104703133</c:v>
                </c:pt>
                <c:pt idx="79">
                  <c:v>275.39175067583943</c:v>
                </c:pt>
                <c:pt idx="80">
                  <c:v>262.84557030464754</c:v>
                </c:pt>
                <c:pt idx="81">
                  <c:v>250.29938993345567</c:v>
                </c:pt>
                <c:pt idx="82">
                  <c:v>237.75320956226378</c:v>
                </c:pt>
                <c:pt idx="83">
                  <c:v>225.20702919107191</c:v>
                </c:pt>
                <c:pt idx="84">
                  <c:v>213.53063661491001</c:v>
                </c:pt>
                <c:pt idx="85">
                  <c:v>204.12100133651606</c:v>
                </c:pt>
                <c:pt idx="86">
                  <c:v>194.71136605812211</c:v>
                </c:pt>
                <c:pt idx="87">
                  <c:v>185.30173077972813</c:v>
                </c:pt>
                <c:pt idx="88">
                  <c:v>175.89209550133421</c:v>
                </c:pt>
                <c:pt idx="89">
                  <c:v>166.48246022294023</c:v>
                </c:pt>
                <c:pt idx="90">
                  <c:v>157.07282494454628</c:v>
                </c:pt>
                <c:pt idx="91">
                  <c:v>149.76367242184506</c:v>
                </c:pt>
                <c:pt idx="92">
                  <c:v>142.86327321768954</c:v>
                </c:pt>
                <c:pt idx="93">
                  <c:v>135.96287401353399</c:v>
                </c:pt>
                <c:pt idx="94">
                  <c:v>129.06247480937847</c:v>
                </c:pt>
                <c:pt idx="95">
                  <c:v>122.16207560522292</c:v>
                </c:pt>
                <c:pt idx="96">
                  <c:v>115.2616764010674</c:v>
                </c:pt>
                <c:pt idx="97">
                  <c:v>109.23268899789444</c:v>
                </c:pt>
                <c:pt idx="98">
                  <c:v>104.52787135869748</c:v>
                </c:pt>
                <c:pt idx="99">
                  <c:v>99.823053719500521</c:v>
                </c:pt>
                <c:pt idx="100">
                  <c:v>95.118236080303546</c:v>
                </c:pt>
                <c:pt idx="101">
                  <c:v>90.413418441106586</c:v>
                </c:pt>
                <c:pt idx="102">
                  <c:v>85.708600801909625</c:v>
                </c:pt>
                <c:pt idx="103">
                  <c:v>81.003783162712665</c:v>
                </c:pt>
                <c:pt idx="104">
                  <c:v>70.598842179755934</c:v>
                </c:pt>
                <c:pt idx="105">
                  <c:v>67.14864257767816</c:v>
                </c:pt>
                <c:pt idx="106">
                  <c:v>63.698442975600372</c:v>
                </c:pt>
                <c:pt idx="107">
                  <c:v>60.248243373522598</c:v>
                </c:pt>
                <c:pt idx="108">
                  <c:v>58.580000000000005</c:v>
                </c:pt>
                <c:pt idx="109">
                  <c:v>56.79804377144481</c:v>
                </c:pt>
                <c:pt idx="110">
                  <c:v>57.284031833778052</c:v>
                </c:pt>
                <c:pt idx="111">
                  <c:v>54.774795759539671</c:v>
                </c:pt>
                <c:pt idx="112">
                  <c:v>52.265559685301298</c:v>
                </c:pt>
                <c:pt idx="113">
                  <c:v>49.756323611062925</c:v>
                </c:pt>
                <c:pt idx="114">
                  <c:v>47.247087536824544</c:v>
                </c:pt>
                <c:pt idx="115">
                  <c:v>44.737851462586171</c:v>
                </c:pt>
                <c:pt idx="116">
                  <c:v>42.276461541260844</c:v>
                </c:pt>
                <c:pt idx="117">
                  <c:v>40.394534485582049</c:v>
                </c:pt>
                <c:pt idx="118">
                  <c:v>38.512607429903262</c:v>
                </c:pt>
                <c:pt idx="119">
                  <c:v>36.630680374224468</c:v>
                </c:pt>
                <c:pt idx="120">
                  <c:v>34.748753318545681</c:v>
                </c:pt>
                <c:pt idx="121">
                  <c:v>32.866826262866887</c:v>
                </c:pt>
                <c:pt idx="122">
                  <c:v>30.984899207188096</c:v>
                </c:pt>
                <c:pt idx="123">
                  <c:v>29.501981434339541</c:v>
                </c:pt>
                <c:pt idx="124">
                  <c:v>28.247363397220351</c:v>
                </c:pt>
                <c:pt idx="125">
                  <c:v>26.992745360101164</c:v>
                </c:pt>
                <c:pt idx="126">
                  <c:v>25.738127322981978</c:v>
                </c:pt>
                <c:pt idx="127">
                  <c:v>24.483509285862787</c:v>
                </c:pt>
                <c:pt idx="128">
                  <c:v>23.228891248743601</c:v>
                </c:pt>
                <c:pt idx="129">
                  <c:v>22.072563926974645</c:v>
                </c:pt>
                <c:pt idx="130">
                  <c:v>21.31979310470313</c:v>
                </c:pt>
                <c:pt idx="131">
                  <c:v>20.567022282431616</c:v>
                </c:pt>
                <c:pt idx="132">
                  <c:v>19.814251460160101</c:v>
                </c:pt>
                <c:pt idx="133">
                  <c:v>19.061480637888586</c:v>
                </c:pt>
                <c:pt idx="134">
                  <c:v>18.308709815617071</c:v>
                </c:pt>
                <c:pt idx="135">
                  <c:v>17.555938993345556</c:v>
                </c:pt>
                <c:pt idx="136">
                  <c:v>16.803168171074041</c:v>
                </c:pt>
                <c:pt idx="137">
                  <c:v>16.050397348802527</c:v>
                </c:pt>
                <c:pt idx="138">
                  <c:v>15.297626526531012</c:v>
                </c:pt>
                <c:pt idx="139">
                  <c:v>14.544855704259495</c:v>
                </c:pt>
                <c:pt idx="140">
                  <c:v>13.79208488198798</c:v>
                </c:pt>
                <c:pt idx="141">
                  <c:v>13.039314059716464</c:v>
                </c:pt>
                <c:pt idx="142">
                  <c:v>12.286543237444951</c:v>
                </c:pt>
                <c:pt idx="143">
                  <c:v>11.533772415173436</c:v>
                </c:pt>
                <c:pt idx="144">
                  <c:v>10.781001592901919</c:v>
                </c:pt>
                <c:pt idx="145">
                  <c:v>10.1</c:v>
                </c:pt>
                <c:pt idx="146">
                  <c:v>10.040192308858671</c:v>
                </c:pt>
                <c:pt idx="147">
                  <c:v>9.4128832902990762</c:v>
                </c:pt>
                <c:pt idx="148">
                  <c:v>8.7855742717394811</c:v>
                </c:pt>
                <c:pt idx="149">
                  <c:v>8.158265253179886</c:v>
                </c:pt>
                <c:pt idx="150">
                  <c:v>7.530956234620291</c:v>
                </c:pt>
                <c:pt idx="151">
                  <c:v>6.9036472160606959</c:v>
                </c:pt>
                <c:pt idx="152">
                  <c:v>6.2763381975011008</c:v>
                </c:pt>
                <c:pt idx="153">
                  <c:v>5.6490291789415066</c:v>
                </c:pt>
                <c:pt idx="154">
                  <c:v>5.0217201603819115</c:v>
                </c:pt>
                <c:pt idx="155">
                  <c:v>4.3944111418223164</c:v>
                </c:pt>
                <c:pt idx="156">
                  <c:v>3.7671021232627222</c:v>
                </c:pt>
                <c:pt idx="157">
                  <c:v>3.1397931047031262</c:v>
                </c:pt>
                <c:pt idx="158">
                  <c:v>2.512484086143532</c:v>
                </c:pt>
                <c:pt idx="159">
                  <c:v>1.8851750675839369</c:v>
                </c:pt>
                <c:pt idx="160">
                  <c:v>1.2578660490243418</c:v>
                </c:pt>
                <c:pt idx="161">
                  <c:v>0.63055703046474676</c:v>
                </c:pt>
                <c:pt idx="16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57A-4F37-9D44-768DBF6EA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585848"/>
        <c:axId val="6673169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Calculated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'Dry Creek'!$K$4:$K$36</c15:sqref>
                        </c15:formulaRef>
                      </c:ext>
                    </c:extLst>
                    <c:numCache>
                      <c:formatCode>0.00</c:formatCode>
                      <c:ptCount val="33"/>
                      <c:pt idx="0">
                        <c:v>0</c:v>
                      </c:pt>
                      <c:pt idx="1">
                        <c:v>6.4402071076173986</c:v>
                      </c:pt>
                      <c:pt idx="2">
                        <c:v>12.880414215234797</c:v>
                      </c:pt>
                      <c:pt idx="3">
                        <c:v>19.320621322852194</c:v>
                      </c:pt>
                      <c:pt idx="4">
                        <c:v>25.760828430469594</c:v>
                      </c:pt>
                      <c:pt idx="5">
                        <c:v>32.201035538086991</c:v>
                      </c:pt>
                      <c:pt idx="6">
                        <c:v>38.641242645704388</c:v>
                      </c:pt>
                      <c:pt idx="7">
                        <c:v>45.081449753321785</c:v>
                      </c:pt>
                      <c:pt idx="8">
                        <c:v>51.521656860939189</c:v>
                      </c:pt>
                      <c:pt idx="9">
                        <c:v>57.961863968556585</c:v>
                      </c:pt>
                      <c:pt idx="10">
                        <c:v>64.402071076173982</c:v>
                      </c:pt>
                      <c:pt idx="11">
                        <c:v>70.842278183791379</c:v>
                      </c:pt>
                      <c:pt idx="12">
                        <c:v>77.282485291408776</c:v>
                      </c:pt>
                      <c:pt idx="13">
                        <c:v>83.722692399026187</c:v>
                      </c:pt>
                      <c:pt idx="14">
                        <c:v>90.162899506643569</c:v>
                      </c:pt>
                      <c:pt idx="15">
                        <c:v>96.60310661426098</c:v>
                      </c:pt>
                      <c:pt idx="16">
                        <c:v>103.04331372187838</c:v>
                      </c:pt>
                      <c:pt idx="17">
                        <c:v>109.48352082949576</c:v>
                      </c:pt>
                      <c:pt idx="18">
                        <c:v>115.92372793711317</c:v>
                      </c:pt>
                      <c:pt idx="19">
                        <c:v>122.36393504473055</c:v>
                      </c:pt>
                      <c:pt idx="20">
                        <c:v>128.80414215234796</c:v>
                      </c:pt>
                      <c:pt idx="21">
                        <c:v>141.68455636758276</c:v>
                      </c:pt>
                      <c:pt idx="22">
                        <c:v>154.56497058281755</c:v>
                      </c:pt>
                      <c:pt idx="23">
                        <c:v>167.44538479805237</c:v>
                      </c:pt>
                      <c:pt idx="24">
                        <c:v>180.32579901328714</c:v>
                      </c:pt>
                      <c:pt idx="25">
                        <c:v>193.20621322852196</c:v>
                      </c:pt>
                      <c:pt idx="26">
                        <c:v>206.08662744375675</c:v>
                      </c:pt>
                      <c:pt idx="27">
                        <c:v>218.96704165899152</c:v>
                      </c:pt>
                      <c:pt idx="28">
                        <c:v>231.84745587422634</c:v>
                      </c:pt>
                      <c:pt idx="29">
                        <c:v>244.72787008946111</c:v>
                      </c:pt>
                      <c:pt idx="30">
                        <c:v>257.60828430469593</c:v>
                      </c:pt>
                      <c:pt idx="31">
                        <c:v>289.80931984278288</c:v>
                      </c:pt>
                      <c:pt idx="32">
                        <c:v>322.0103553808699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'Dry Creek'!$M$4:$M$36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60.599999999999994</c:v>
                      </c:pt>
                      <c:pt idx="2">
                        <c:v>202</c:v>
                      </c:pt>
                      <c:pt idx="3">
                        <c:v>383.8</c:v>
                      </c:pt>
                      <c:pt idx="4">
                        <c:v>626.20000000000005</c:v>
                      </c:pt>
                      <c:pt idx="5">
                        <c:v>949.4</c:v>
                      </c:pt>
                      <c:pt idx="6">
                        <c:v>1333.2</c:v>
                      </c:pt>
                      <c:pt idx="7">
                        <c:v>1656.3999999999999</c:v>
                      </c:pt>
                      <c:pt idx="8">
                        <c:v>1878.6000000000001</c:v>
                      </c:pt>
                      <c:pt idx="9">
                        <c:v>1999.8</c:v>
                      </c:pt>
                      <c:pt idx="10">
                        <c:v>2020</c:v>
                      </c:pt>
                      <c:pt idx="11">
                        <c:v>1999.8</c:v>
                      </c:pt>
                      <c:pt idx="12">
                        <c:v>1878.6000000000001</c:v>
                      </c:pt>
                      <c:pt idx="13">
                        <c:v>1737.2</c:v>
                      </c:pt>
                      <c:pt idx="14">
                        <c:v>1575.6000000000001</c:v>
                      </c:pt>
                      <c:pt idx="15">
                        <c:v>1373.6000000000001</c:v>
                      </c:pt>
                      <c:pt idx="16">
                        <c:v>1131.2</c:v>
                      </c:pt>
                      <c:pt idx="17">
                        <c:v>929.2</c:v>
                      </c:pt>
                      <c:pt idx="18">
                        <c:v>787.80000000000007</c:v>
                      </c:pt>
                      <c:pt idx="19">
                        <c:v>666.6</c:v>
                      </c:pt>
                      <c:pt idx="20">
                        <c:v>565.6</c:v>
                      </c:pt>
                      <c:pt idx="21">
                        <c:v>418.14</c:v>
                      </c:pt>
                      <c:pt idx="22">
                        <c:v>296.94</c:v>
                      </c:pt>
                      <c:pt idx="23">
                        <c:v>216.14</c:v>
                      </c:pt>
                      <c:pt idx="24">
                        <c:v>155.54</c:v>
                      </c:pt>
                      <c:pt idx="25">
                        <c:v>111.1</c:v>
                      </c:pt>
                      <c:pt idx="26">
                        <c:v>80.8</c:v>
                      </c:pt>
                      <c:pt idx="27">
                        <c:v>58.580000000000005</c:v>
                      </c:pt>
                      <c:pt idx="28">
                        <c:v>42.42</c:v>
                      </c:pt>
                      <c:pt idx="29">
                        <c:v>30.299999999999997</c:v>
                      </c:pt>
                      <c:pt idx="30">
                        <c:v>22.22</c:v>
                      </c:pt>
                      <c:pt idx="31">
                        <c:v>10.1</c:v>
                      </c:pt>
                      <c:pt idx="32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957A-4F37-9D44-768DBF6EA046}"/>
                  </c:ext>
                </c:extLst>
              </c15:ser>
            </c15:filteredScatterSeries>
          </c:ext>
        </c:extLst>
      </c:scatterChart>
      <c:valAx>
        <c:axId val="67158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316992"/>
        <c:crosses val="autoZero"/>
        <c:crossBetween val="midCat"/>
      </c:valAx>
      <c:valAx>
        <c:axId val="66731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585848"/>
        <c:crosses val="autoZero"/>
        <c:crossBetween val="midCat"/>
        <c:majorUnit val="4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136482939632541E-2"/>
          <c:y val="0.17634259259259263"/>
          <c:w val="0.85537751531058615"/>
          <c:h val="0.7208876494604841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'Dry Creek Interp'!$J$4:$J$197</c:f>
              <c:numCache>
                <c:formatCode>General</c:formatCode>
                <c:ptCount val="194"/>
                <c:pt idx="0" formatCode="0.00">
                  <c:v>0</c:v>
                </c:pt>
                <c:pt idx="4" formatCode="0.00">
                  <c:v>0.10733678512695664</c:v>
                </c:pt>
                <c:pt idx="8" formatCode="0.00">
                  <c:v>0.21467357025391329</c:v>
                </c:pt>
                <c:pt idx="12" formatCode="0.00">
                  <c:v>0.32201035538086992</c:v>
                </c:pt>
                <c:pt idx="16" formatCode="0.00">
                  <c:v>0.42934714050782657</c:v>
                </c:pt>
                <c:pt idx="21" formatCode="0.00">
                  <c:v>0.53668392563478318</c:v>
                </c:pt>
                <c:pt idx="25" formatCode="0.00">
                  <c:v>0.64402071076173983</c:v>
                </c:pt>
                <c:pt idx="29" formatCode="0.00">
                  <c:v>0.75135749588869638</c:v>
                </c:pt>
                <c:pt idx="33" formatCode="0.00">
                  <c:v>0.85869428101565315</c:v>
                </c:pt>
                <c:pt idx="37" formatCode="0.00">
                  <c:v>0.9660310661426097</c:v>
                </c:pt>
                <c:pt idx="42" formatCode="0.00">
                  <c:v>1.0733678512695664</c:v>
                </c:pt>
                <c:pt idx="46" formatCode="0.00">
                  <c:v>1.180704636396523</c:v>
                </c:pt>
                <c:pt idx="50" formatCode="0.00">
                  <c:v>1.2880414215234797</c:v>
                </c:pt>
                <c:pt idx="54" formatCode="0.00">
                  <c:v>1.3953782066504363</c:v>
                </c:pt>
                <c:pt idx="59" formatCode="0.00">
                  <c:v>1.5027149917773928</c:v>
                </c:pt>
                <c:pt idx="63" formatCode="0.00">
                  <c:v>1.6100517769043496</c:v>
                </c:pt>
                <c:pt idx="67" formatCode="0.00">
                  <c:v>1.7173885620313063</c:v>
                </c:pt>
                <c:pt idx="71" formatCode="0.00">
                  <c:v>1.8247253471582627</c:v>
                </c:pt>
                <c:pt idx="75" formatCode="0.00">
                  <c:v>1.9320621322852194</c:v>
                </c:pt>
                <c:pt idx="80" formatCode="0.00">
                  <c:v>2.0393989174121758</c:v>
                </c:pt>
                <c:pt idx="84" formatCode="0.00">
                  <c:v>2.1467357025391327</c:v>
                </c:pt>
                <c:pt idx="91" formatCode="0.00">
                  <c:v>2.361409272793046</c:v>
                </c:pt>
                <c:pt idx="99" formatCode="0.00">
                  <c:v>2.5760828430469593</c:v>
                </c:pt>
                <c:pt idx="106" formatCode="0.00">
                  <c:v>2.7907564133008727</c:v>
                </c:pt>
                <c:pt idx="114" formatCode="0.00">
                  <c:v>3.0054299835547855</c:v>
                </c:pt>
                <c:pt idx="121" formatCode="0.00">
                  <c:v>3.2201035538086993</c:v>
                </c:pt>
                <c:pt idx="129" formatCode="0.00">
                  <c:v>3.4347771240626126</c:v>
                </c:pt>
                <c:pt idx="136" formatCode="0.00">
                  <c:v>3.6494506943165255</c:v>
                </c:pt>
                <c:pt idx="143" formatCode="0.00">
                  <c:v>3.8641242645704388</c:v>
                </c:pt>
                <c:pt idx="151" formatCode="0.00">
                  <c:v>4.0787978348243517</c:v>
                </c:pt>
                <c:pt idx="158" formatCode="0.00">
                  <c:v>4.2934714050782654</c:v>
                </c:pt>
                <c:pt idx="175" formatCode="0.00">
                  <c:v>4.8301553307130485</c:v>
                </c:pt>
                <c:pt idx="193" formatCode="0.00">
                  <c:v>5.3668392563478315</c:v>
                </c:pt>
              </c:numCache>
            </c:numRef>
          </c:xVal>
          <c:yVal>
            <c:numRef>
              <c:f>'Dry Creek Interp'!$N$4:$N$197</c:f>
              <c:numCache>
                <c:formatCode>0.00</c:formatCode>
                <c:ptCount val="194"/>
                <c:pt idx="0" formatCode="General">
                  <c:v>0</c:v>
                </c:pt>
                <c:pt idx="1">
                  <c:v>18.819270556787856</c:v>
                </c:pt>
                <c:pt idx="2">
                  <c:v>37.638541113575712</c:v>
                </c:pt>
                <c:pt idx="3">
                  <c:v>56.457811670363569</c:v>
                </c:pt>
                <c:pt idx="4" formatCode="General">
                  <c:v>60.599999999999994</c:v>
                </c:pt>
                <c:pt idx="5">
                  <c:v>94.84652519668667</c:v>
                </c:pt>
                <c:pt idx="6">
                  <c:v>138.75815649585834</c:v>
                </c:pt>
                <c:pt idx="7">
                  <c:v>182.66978779503</c:v>
                </c:pt>
                <c:pt idx="8" formatCode="General">
                  <c:v>202</c:v>
                </c:pt>
                <c:pt idx="9">
                  <c:v>233.60468169254503</c:v>
                </c:pt>
                <c:pt idx="10">
                  <c:v>290.06249336290864</c:v>
                </c:pt>
                <c:pt idx="11">
                  <c:v>346.52030503327222</c:v>
                </c:pt>
                <c:pt idx="12" formatCode="General">
                  <c:v>383.8</c:v>
                </c:pt>
                <c:pt idx="13">
                  <c:v>409.37082227151438</c:v>
                </c:pt>
                <c:pt idx="14">
                  <c:v>484.64790449866581</c:v>
                </c:pt>
                <c:pt idx="15">
                  <c:v>559.92498672581723</c:v>
                </c:pt>
                <c:pt idx="16" formatCode="General">
                  <c:v>626.20000000000005</c:v>
                </c:pt>
                <c:pt idx="17">
                  <c:v>638.20275860395816</c:v>
                </c:pt>
                <c:pt idx="18">
                  <c:v>738.57220157349343</c:v>
                </c:pt>
                <c:pt idx="19">
                  <c:v>838.9416445430287</c:v>
                </c:pt>
                <c:pt idx="20">
                  <c:v>939.31108751256397</c:v>
                </c:pt>
                <c:pt idx="21" formatCode="General">
                  <c:v>949.4</c:v>
                </c:pt>
                <c:pt idx="22">
                  <c:v>1056.6081299474929</c:v>
                </c:pt>
                <c:pt idx="23">
                  <c:v>1175.7968434738159</c:v>
                </c:pt>
                <c:pt idx="24">
                  <c:v>1294.9855570001391</c:v>
                </c:pt>
                <c:pt idx="25" formatCode="General">
                  <c:v>1333.2</c:v>
                </c:pt>
                <c:pt idx="26">
                  <c:v>1401.388859390705</c:v>
                </c:pt>
                <c:pt idx="27">
                  <c:v>1501.7583023602401</c:v>
                </c:pt>
                <c:pt idx="28">
                  <c:v>1602.1277453297755</c:v>
                </c:pt>
                <c:pt idx="29" formatCode="General">
                  <c:v>1656.3999999999999</c:v>
                </c:pt>
                <c:pt idx="30">
                  <c:v>1688.091816955776</c:v>
                </c:pt>
                <c:pt idx="31">
                  <c:v>1757.0958089973317</c:v>
                </c:pt>
                <c:pt idx="32">
                  <c:v>1826.0998010388871</c:v>
                </c:pt>
                <c:pt idx="33" formatCode="General">
                  <c:v>1878.6000000000001</c:v>
                </c:pt>
                <c:pt idx="34">
                  <c:v>1887.6020689529687</c:v>
                </c:pt>
                <c:pt idx="35">
                  <c:v>1925.2406100665444</c:v>
                </c:pt>
                <c:pt idx="36">
                  <c:v>1962.8791511801201</c:v>
                </c:pt>
                <c:pt idx="37" formatCode="General">
                  <c:v>1999.8</c:v>
                </c:pt>
                <c:pt idx="38">
                  <c:v>1999.9196153822827</c:v>
                </c:pt>
                <c:pt idx="39">
                  <c:v>2006.1927055678786</c:v>
                </c:pt>
                <c:pt idx="40">
                  <c:v>2012.4657957534746</c:v>
                </c:pt>
                <c:pt idx="41">
                  <c:v>2018.7388859390705</c:v>
                </c:pt>
                <c:pt idx="42" formatCode="General">
                  <c:v>2020</c:v>
                </c:pt>
                <c:pt idx="43">
                  <c:v>2014.9880238753335</c:v>
                </c:pt>
                <c:pt idx="44">
                  <c:v>2008.7149336897376</c:v>
                </c:pt>
                <c:pt idx="45">
                  <c:v>2002.4418435041416</c:v>
                </c:pt>
                <c:pt idx="46" formatCode="General">
                  <c:v>1999.8</c:v>
                </c:pt>
                <c:pt idx="47">
                  <c:v>1978.012519911274</c:v>
                </c:pt>
                <c:pt idx="48">
                  <c:v>1940.3739787976983</c:v>
                </c:pt>
                <c:pt idx="49">
                  <c:v>1902.7354376841229</c:v>
                </c:pt>
                <c:pt idx="50" formatCode="General">
                  <c:v>1878.6000000000001</c:v>
                </c:pt>
                <c:pt idx="51">
                  <c:v>1862.8463793323049</c:v>
                </c:pt>
                <c:pt idx="52">
                  <c:v>1818.9347480331332</c:v>
                </c:pt>
                <c:pt idx="53">
                  <c:v>1775.0231167339616</c:v>
                </c:pt>
                <c:pt idx="54" formatCode="General">
                  <c:v>1737.2</c:v>
                </c:pt>
                <c:pt idx="55">
                  <c:v>1730.2416976397601</c:v>
                </c:pt>
                <c:pt idx="56">
                  <c:v>1680.0569761549923</c:v>
                </c:pt>
                <c:pt idx="57">
                  <c:v>1629.8722546702247</c:v>
                </c:pt>
                <c:pt idx="58">
                  <c:v>1579.6875331854569</c:v>
                </c:pt>
                <c:pt idx="59" formatCode="General">
                  <c:v>1575.6000000000001</c:v>
                </c:pt>
                <c:pt idx="60">
                  <c:v>1517.9785146258616</c:v>
                </c:pt>
                <c:pt idx="61">
                  <c:v>1455.2476127699024</c:v>
                </c:pt>
                <c:pt idx="62">
                  <c:v>1392.5167109139429</c:v>
                </c:pt>
                <c:pt idx="63" formatCode="General">
                  <c:v>1373.6000000000001</c:v>
                </c:pt>
                <c:pt idx="64">
                  <c:v>1321.0229708695799</c:v>
                </c:pt>
                <c:pt idx="65">
                  <c:v>1245.7458886424286</c:v>
                </c:pt>
                <c:pt idx="66">
                  <c:v>1170.468806415277</c:v>
                </c:pt>
                <c:pt idx="67" formatCode="General">
                  <c:v>1131.2</c:v>
                </c:pt>
                <c:pt idx="68">
                  <c:v>1101.1931034901047</c:v>
                </c:pt>
                <c:pt idx="69">
                  <c:v>1038.462201634145</c:v>
                </c:pt>
                <c:pt idx="70">
                  <c:v>975.7312997781853</c:v>
                </c:pt>
                <c:pt idx="71" formatCode="General">
                  <c:v>929.2</c:v>
                </c:pt>
                <c:pt idx="72">
                  <c:v>917.860278545558</c:v>
                </c:pt>
                <c:pt idx="73">
                  <c:v>873.94864724638637</c:v>
                </c:pt>
                <c:pt idx="74">
                  <c:v>830.03701594721474</c:v>
                </c:pt>
                <c:pt idx="75" formatCode="General">
                  <c:v>787.80000000000007</c:v>
                </c:pt>
                <c:pt idx="76">
                  <c:v>786.36461541260849</c:v>
                </c:pt>
                <c:pt idx="77">
                  <c:v>748.72607429903269</c:v>
                </c:pt>
                <c:pt idx="78">
                  <c:v>711.08753318545678</c:v>
                </c:pt>
                <c:pt idx="79">
                  <c:v>673.44899207188098</c:v>
                </c:pt>
                <c:pt idx="80" formatCode="General">
                  <c:v>666.6</c:v>
                </c:pt>
                <c:pt idx="81">
                  <c:v>640.94204246525442</c:v>
                </c:pt>
                <c:pt idx="82">
                  <c:v>609.57659153727479</c:v>
                </c:pt>
                <c:pt idx="83">
                  <c:v>578.21114060929506</c:v>
                </c:pt>
                <c:pt idx="84" formatCode="General">
                  <c:v>565.6</c:v>
                </c:pt>
                <c:pt idx="85">
                  <c:v>551.90935346736012</c:v>
                </c:pt>
                <c:pt idx="86">
                  <c:v>529.01257428993495</c:v>
                </c:pt>
                <c:pt idx="87">
                  <c:v>506.11579511250972</c:v>
                </c:pt>
                <c:pt idx="88">
                  <c:v>483.21901593508449</c:v>
                </c:pt>
                <c:pt idx="89">
                  <c:v>460.3222367576592</c:v>
                </c:pt>
                <c:pt idx="90">
                  <c:v>437.42545758023397</c:v>
                </c:pt>
                <c:pt idx="91" formatCode="General">
                  <c:v>418.14</c:v>
                </c:pt>
                <c:pt idx="92">
                  <c:v>415.171790468062</c:v>
                </c:pt>
                <c:pt idx="93">
                  <c:v>396.3525199112741</c:v>
                </c:pt>
                <c:pt idx="94">
                  <c:v>377.53324935448626</c:v>
                </c:pt>
                <c:pt idx="95">
                  <c:v>358.71397879769842</c:v>
                </c:pt>
                <c:pt idx="96">
                  <c:v>339.89470824091052</c:v>
                </c:pt>
                <c:pt idx="97">
                  <c:v>321.07543768412268</c:v>
                </c:pt>
                <c:pt idx="98">
                  <c:v>302.25616712733483</c:v>
                </c:pt>
                <c:pt idx="99" formatCode="General">
                  <c:v>296.94</c:v>
                </c:pt>
                <c:pt idx="100">
                  <c:v>287.93793104703133</c:v>
                </c:pt>
                <c:pt idx="101">
                  <c:v>275.39175067583943</c:v>
                </c:pt>
                <c:pt idx="102">
                  <c:v>262.84557030464754</c:v>
                </c:pt>
                <c:pt idx="103">
                  <c:v>250.29938993345567</c:v>
                </c:pt>
                <c:pt idx="104">
                  <c:v>237.75320956226378</c:v>
                </c:pt>
                <c:pt idx="105">
                  <c:v>225.20702919107191</c:v>
                </c:pt>
                <c:pt idx="106" formatCode="General">
                  <c:v>216.14</c:v>
                </c:pt>
                <c:pt idx="107">
                  <c:v>213.53063661491001</c:v>
                </c:pt>
                <c:pt idx="108">
                  <c:v>204.12100133651606</c:v>
                </c:pt>
                <c:pt idx="109">
                  <c:v>194.71136605812211</c:v>
                </c:pt>
                <c:pt idx="110">
                  <c:v>185.30173077972813</c:v>
                </c:pt>
                <c:pt idx="111">
                  <c:v>175.89209550133421</c:v>
                </c:pt>
                <c:pt idx="112">
                  <c:v>166.48246022294023</c:v>
                </c:pt>
                <c:pt idx="113">
                  <c:v>157.07282494454628</c:v>
                </c:pt>
                <c:pt idx="114" formatCode="General">
                  <c:v>155.54</c:v>
                </c:pt>
                <c:pt idx="115">
                  <c:v>149.76367242184506</c:v>
                </c:pt>
                <c:pt idx="116">
                  <c:v>142.86327321768954</c:v>
                </c:pt>
                <c:pt idx="117">
                  <c:v>135.96287401353399</c:v>
                </c:pt>
                <c:pt idx="118">
                  <c:v>129.06247480937847</c:v>
                </c:pt>
                <c:pt idx="119">
                  <c:v>122.16207560522292</c:v>
                </c:pt>
                <c:pt idx="120">
                  <c:v>115.2616764010674</c:v>
                </c:pt>
                <c:pt idx="121" formatCode="General">
                  <c:v>111.1</c:v>
                </c:pt>
                <c:pt idx="122">
                  <c:v>109.23268899789444</c:v>
                </c:pt>
                <c:pt idx="123">
                  <c:v>104.52787135869748</c:v>
                </c:pt>
                <c:pt idx="124">
                  <c:v>99.823053719500521</c:v>
                </c:pt>
                <c:pt idx="125">
                  <c:v>95.118236080303546</c:v>
                </c:pt>
                <c:pt idx="126">
                  <c:v>90.413418441106586</c:v>
                </c:pt>
                <c:pt idx="127">
                  <c:v>85.708600801909625</c:v>
                </c:pt>
                <c:pt idx="128">
                  <c:v>81.003783162712665</c:v>
                </c:pt>
                <c:pt idx="129" formatCode="General">
                  <c:v>80.8</c:v>
                </c:pt>
                <c:pt idx="130">
                  <c:v>70.598842179755934</c:v>
                </c:pt>
                <c:pt idx="131">
                  <c:v>67.14864257767816</c:v>
                </c:pt>
                <c:pt idx="132">
                  <c:v>63.698442975600372</c:v>
                </c:pt>
                <c:pt idx="133">
                  <c:v>60.248243373522598</c:v>
                </c:pt>
                <c:pt idx="134">
                  <c:v>58.580000000000005</c:v>
                </c:pt>
                <c:pt idx="135">
                  <c:v>56.79804377144481</c:v>
                </c:pt>
                <c:pt idx="136" formatCode="General">
                  <c:v>58.580000000000005</c:v>
                </c:pt>
                <c:pt idx="137">
                  <c:v>57.284031833778052</c:v>
                </c:pt>
                <c:pt idx="138">
                  <c:v>54.774795759539671</c:v>
                </c:pt>
                <c:pt idx="139">
                  <c:v>52.265559685301298</c:v>
                </c:pt>
                <c:pt idx="140">
                  <c:v>49.756323611062925</c:v>
                </c:pt>
                <c:pt idx="141">
                  <c:v>47.247087536824544</c:v>
                </c:pt>
                <c:pt idx="142">
                  <c:v>44.737851462586171</c:v>
                </c:pt>
                <c:pt idx="143" formatCode="General">
                  <c:v>42.42</c:v>
                </c:pt>
                <c:pt idx="144">
                  <c:v>42.276461541260844</c:v>
                </c:pt>
                <c:pt idx="145">
                  <c:v>40.394534485582049</c:v>
                </c:pt>
                <c:pt idx="146">
                  <c:v>38.512607429903262</c:v>
                </c:pt>
                <c:pt idx="147">
                  <c:v>36.630680374224468</c:v>
                </c:pt>
                <c:pt idx="148">
                  <c:v>34.748753318545681</c:v>
                </c:pt>
                <c:pt idx="149">
                  <c:v>32.866826262866887</c:v>
                </c:pt>
                <c:pt idx="150">
                  <c:v>30.984899207188096</c:v>
                </c:pt>
                <c:pt idx="151" formatCode="General">
                  <c:v>30.299999999999997</c:v>
                </c:pt>
                <c:pt idx="152">
                  <c:v>29.501981434339541</c:v>
                </c:pt>
                <c:pt idx="153">
                  <c:v>28.247363397220351</c:v>
                </c:pt>
                <c:pt idx="154">
                  <c:v>26.992745360101164</c:v>
                </c:pt>
                <c:pt idx="155">
                  <c:v>25.738127322981978</c:v>
                </c:pt>
                <c:pt idx="156">
                  <c:v>24.483509285862787</c:v>
                </c:pt>
                <c:pt idx="157">
                  <c:v>23.228891248743601</c:v>
                </c:pt>
                <c:pt idx="158" formatCode="General">
                  <c:v>22.22</c:v>
                </c:pt>
                <c:pt idx="159">
                  <c:v>22.072563926974645</c:v>
                </c:pt>
                <c:pt idx="160">
                  <c:v>21.31979310470313</c:v>
                </c:pt>
                <c:pt idx="161">
                  <c:v>20.567022282431616</c:v>
                </c:pt>
                <c:pt idx="162">
                  <c:v>19.814251460160101</c:v>
                </c:pt>
                <c:pt idx="163">
                  <c:v>19.061480637888586</c:v>
                </c:pt>
                <c:pt idx="164">
                  <c:v>18.308709815617071</c:v>
                </c:pt>
                <c:pt idx="165">
                  <c:v>17.555938993345556</c:v>
                </c:pt>
                <c:pt idx="166">
                  <c:v>16.803168171074041</c:v>
                </c:pt>
                <c:pt idx="167">
                  <c:v>16.050397348802527</c:v>
                </c:pt>
                <c:pt idx="168">
                  <c:v>15.297626526531012</c:v>
                </c:pt>
                <c:pt idx="169">
                  <c:v>14.544855704259495</c:v>
                </c:pt>
                <c:pt idx="170">
                  <c:v>13.79208488198798</c:v>
                </c:pt>
                <c:pt idx="171">
                  <c:v>13.039314059716464</c:v>
                </c:pt>
                <c:pt idx="172">
                  <c:v>12.286543237444951</c:v>
                </c:pt>
                <c:pt idx="173">
                  <c:v>11.533772415173436</c:v>
                </c:pt>
                <c:pt idx="174">
                  <c:v>10.781001592901919</c:v>
                </c:pt>
                <c:pt idx="175">
                  <c:v>10.1</c:v>
                </c:pt>
                <c:pt idx="176" formatCode="General">
                  <c:v>10.1</c:v>
                </c:pt>
                <c:pt idx="177">
                  <c:v>10.040192308858671</c:v>
                </c:pt>
                <c:pt idx="178">
                  <c:v>9.4128832902990762</c:v>
                </c:pt>
                <c:pt idx="179">
                  <c:v>8.7855742717394811</c:v>
                </c:pt>
                <c:pt idx="180">
                  <c:v>8.158265253179886</c:v>
                </c:pt>
                <c:pt idx="181">
                  <c:v>7.530956234620291</c:v>
                </c:pt>
                <c:pt idx="182">
                  <c:v>6.9036472160606959</c:v>
                </c:pt>
                <c:pt idx="183">
                  <c:v>6.2763381975011008</c:v>
                </c:pt>
                <c:pt idx="184">
                  <c:v>5.6490291789415066</c:v>
                </c:pt>
                <c:pt idx="185">
                  <c:v>5.0217201603819115</c:v>
                </c:pt>
                <c:pt idx="186">
                  <c:v>4.3944111418223164</c:v>
                </c:pt>
                <c:pt idx="187">
                  <c:v>3.7671021232627222</c:v>
                </c:pt>
                <c:pt idx="188">
                  <c:v>3.1397931047031262</c:v>
                </c:pt>
                <c:pt idx="189">
                  <c:v>2.512484086143532</c:v>
                </c:pt>
                <c:pt idx="190">
                  <c:v>1.8851750675839369</c:v>
                </c:pt>
                <c:pt idx="191">
                  <c:v>1.2578660490243418</c:v>
                </c:pt>
                <c:pt idx="192">
                  <c:v>0.63055703046474676</c:v>
                </c:pt>
                <c:pt idx="193" formatCode="General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47-4149-BE69-407143C3C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585848"/>
        <c:axId val="667316992"/>
      </c:scatterChart>
      <c:valAx>
        <c:axId val="67158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316992"/>
        <c:crosses val="autoZero"/>
        <c:crossBetween val="midCat"/>
      </c:valAx>
      <c:valAx>
        <c:axId val="66731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585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Dry Creek - Inflow Hydrograph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'Morse Creek'!$N$4:$N$166</c:f>
              <c:numCache>
                <c:formatCode>General</c:formatCode>
                <c:ptCount val="163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</c:numCache>
            </c:numRef>
          </c:xVal>
          <c:yVal>
            <c:numRef>
              <c:f>'Morse Creek'!$O$4:$O$166</c:f>
              <c:numCache>
                <c:formatCode>General</c:formatCode>
                <c:ptCount val="163"/>
                <c:pt idx="0">
                  <c:v>0</c:v>
                </c:pt>
                <c:pt idx="1">
                  <c:v>18.819270556787856</c:v>
                </c:pt>
                <c:pt idx="2">
                  <c:v>37.638541113575712</c:v>
                </c:pt>
                <c:pt idx="3">
                  <c:v>56.457811670363569</c:v>
                </c:pt>
                <c:pt idx="4">
                  <c:v>94.84652519668667</c:v>
                </c:pt>
                <c:pt idx="5">
                  <c:v>138.75815649585834</c:v>
                </c:pt>
                <c:pt idx="6">
                  <c:v>182.66978779503</c:v>
                </c:pt>
                <c:pt idx="7">
                  <c:v>233.60468169254503</c:v>
                </c:pt>
                <c:pt idx="8">
                  <c:v>290.06249336290864</c:v>
                </c:pt>
                <c:pt idx="9">
                  <c:v>346.52030503327222</c:v>
                </c:pt>
                <c:pt idx="10">
                  <c:v>409.37082227151438</c:v>
                </c:pt>
                <c:pt idx="11">
                  <c:v>484.64790449866581</c:v>
                </c:pt>
                <c:pt idx="12">
                  <c:v>559.92498672581723</c:v>
                </c:pt>
                <c:pt idx="13">
                  <c:v>638.20275860395816</c:v>
                </c:pt>
                <c:pt idx="14">
                  <c:v>738.57220157349343</c:v>
                </c:pt>
                <c:pt idx="15">
                  <c:v>838.9416445430287</c:v>
                </c:pt>
                <c:pt idx="16">
                  <c:v>939.31108751256397</c:v>
                </c:pt>
                <c:pt idx="17">
                  <c:v>1056.6081299474929</c:v>
                </c:pt>
                <c:pt idx="18">
                  <c:v>1175.7968434738159</c:v>
                </c:pt>
                <c:pt idx="19">
                  <c:v>1294.9855570001391</c:v>
                </c:pt>
                <c:pt idx="20">
                  <c:v>1401.388859390705</c:v>
                </c:pt>
                <c:pt idx="21">
                  <c:v>1501.7583023602401</c:v>
                </c:pt>
                <c:pt idx="22">
                  <c:v>1602.1277453297755</c:v>
                </c:pt>
                <c:pt idx="23">
                  <c:v>1688.091816955776</c:v>
                </c:pt>
                <c:pt idx="24">
                  <c:v>1757.0958089973317</c:v>
                </c:pt>
                <c:pt idx="25">
                  <c:v>1826.0998010388871</c:v>
                </c:pt>
                <c:pt idx="26">
                  <c:v>1887.6020689529687</c:v>
                </c:pt>
                <c:pt idx="27">
                  <c:v>1925.2406100665444</c:v>
                </c:pt>
                <c:pt idx="28">
                  <c:v>1962.8791511801201</c:v>
                </c:pt>
                <c:pt idx="29">
                  <c:v>1999.9196153822827</c:v>
                </c:pt>
                <c:pt idx="30">
                  <c:v>2006.1927055678786</c:v>
                </c:pt>
                <c:pt idx="31">
                  <c:v>2012.4657957534746</c:v>
                </c:pt>
                <c:pt idx="32">
                  <c:v>2018.7388859390705</c:v>
                </c:pt>
                <c:pt idx="33">
                  <c:v>2014.9880238753335</c:v>
                </c:pt>
                <c:pt idx="34">
                  <c:v>2008.7149336897376</c:v>
                </c:pt>
                <c:pt idx="35">
                  <c:v>2002.4418435041416</c:v>
                </c:pt>
                <c:pt idx="36">
                  <c:v>1978.012519911274</c:v>
                </c:pt>
                <c:pt idx="37">
                  <c:v>1940.3739787976983</c:v>
                </c:pt>
                <c:pt idx="38">
                  <c:v>1902.7354376841229</c:v>
                </c:pt>
                <c:pt idx="39">
                  <c:v>1862.8463793323049</c:v>
                </c:pt>
                <c:pt idx="40">
                  <c:v>1818.9347480331332</c:v>
                </c:pt>
                <c:pt idx="41">
                  <c:v>1775.0231167339616</c:v>
                </c:pt>
                <c:pt idx="42">
                  <c:v>1730.2416976397601</c:v>
                </c:pt>
                <c:pt idx="43">
                  <c:v>1680.0569761549923</c:v>
                </c:pt>
                <c:pt idx="44">
                  <c:v>1629.8722546702247</c:v>
                </c:pt>
                <c:pt idx="45">
                  <c:v>1579.6875331854569</c:v>
                </c:pt>
                <c:pt idx="46">
                  <c:v>1517.9785146258616</c:v>
                </c:pt>
                <c:pt idx="47">
                  <c:v>1455.2476127699024</c:v>
                </c:pt>
                <c:pt idx="48">
                  <c:v>1392.5167109139429</c:v>
                </c:pt>
                <c:pt idx="49">
                  <c:v>1321.0229708695799</c:v>
                </c:pt>
                <c:pt idx="50">
                  <c:v>1245.7458886424286</c:v>
                </c:pt>
                <c:pt idx="51">
                  <c:v>1170.468806415277</c:v>
                </c:pt>
                <c:pt idx="52">
                  <c:v>1101.1931034901047</c:v>
                </c:pt>
                <c:pt idx="53">
                  <c:v>1038.462201634145</c:v>
                </c:pt>
                <c:pt idx="54">
                  <c:v>975.7312997781853</c:v>
                </c:pt>
                <c:pt idx="55">
                  <c:v>917.860278545558</c:v>
                </c:pt>
                <c:pt idx="56">
                  <c:v>873.94864724638637</c:v>
                </c:pt>
                <c:pt idx="57">
                  <c:v>830.03701594721474</c:v>
                </c:pt>
                <c:pt idx="58">
                  <c:v>786.36461541260849</c:v>
                </c:pt>
                <c:pt idx="59">
                  <c:v>748.72607429903269</c:v>
                </c:pt>
                <c:pt idx="60">
                  <c:v>711.08753318545678</c:v>
                </c:pt>
                <c:pt idx="61">
                  <c:v>673.44899207188098</c:v>
                </c:pt>
                <c:pt idx="62">
                  <c:v>640.94204246525442</c:v>
                </c:pt>
                <c:pt idx="63">
                  <c:v>609.57659153727479</c:v>
                </c:pt>
                <c:pt idx="64">
                  <c:v>578.21114060929506</c:v>
                </c:pt>
                <c:pt idx="65">
                  <c:v>551.90935346736012</c:v>
                </c:pt>
                <c:pt idx="66">
                  <c:v>529.01257428993495</c:v>
                </c:pt>
                <c:pt idx="67">
                  <c:v>506.11579511250972</c:v>
                </c:pt>
                <c:pt idx="68">
                  <c:v>483.21901593508449</c:v>
                </c:pt>
                <c:pt idx="69">
                  <c:v>460.3222367576592</c:v>
                </c:pt>
                <c:pt idx="70">
                  <c:v>437.42545758023397</c:v>
                </c:pt>
                <c:pt idx="71">
                  <c:v>415.171790468062</c:v>
                </c:pt>
                <c:pt idx="72">
                  <c:v>396.3525199112741</c:v>
                </c:pt>
                <c:pt idx="73">
                  <c:v>377.53324935448626</c:v>
                </c:pt>
                <c:pt idx="74">
                  <c:v>358.71397879769842</c:v>
                </c:pt>
                <c:pt idx="75">
                  <c:v>339.89470824091052</c:v>
                </c:pt>
                <c:pt idx="76">
                  <c:v>321.07543768412268</c:v>
                </c:pt>
                <c:pt idx="77">
                  <c:v>302.25616712733483</c:v>
                </c:pt>
                <c:pt idx="78">
                  <c:v>287.93793104703133</c:v>
                </c:pt>
                <c:pt idx="79">
                  <c:v>275.39175067583943</c:v>
                </c:pt>
                <c:pt idx="80">
                  <c:v>262.84557030464754</c:v>
                </c:pt>
                <c:pt idx="81">
                  <c:v>250.29938993345567</c:v>
                </c:pt>
                <c:pt idx="82">
                  <c:v>237.75320956226378</c:v>
                </c:pt>
                <c:pt idx="83">
                  <c:v>225.20702919107191</c:v>
                </c:pt>
                <c:pt idx="84">
                  <c:v>213.53063661491001</c:v>
                </c:pt>
                <c:pt idx="85">
                  <c:v>204.12100133651606</c:v>
                </c:pt>
                <c:pt idx="86">
                  <c:v>194.71136605812211</c:v>
                </c:pt>
                <c:pt idx="87">
                  <c:v>185.30173077972813</c:v>
                </c:pt>
                <c:pt idx="88">
                  <c:v>175.89209550133421</c:v>
                </c:pt>
                <c:pt idx="89">
                  <c:v>166.48246022294023</c:v>
                </c:pt>
                <c:pt idx="90">
                  <c:v>157.07282494454628</c:v>
                </c:pt>
                <c:pt idx="91">
                  <c:v>149.76367242184506</c:v>
                </c:pt>
                <c:pt idx="92">
                  <c:v>142.86327321768954</c:v>
                </c:pt>
                <c:pt idx="93">
                  <c:v>135.96287401353399</c:v>
                </c:pt>
                <c:pt idx="94">
                  <c:v>129.06247480937847</c:v>
                </c:pt>
                <c:pt idx="95">
                  <c:v>122.16207560522292</c:v>
                </c:pt>
                <c:pt idx="96">
                  <c:v>115.2616764010674</c:v>
                </c:pt>
                <c:pt idx="97">
                  <c:v>109.23268899789444</c:v>
                </c:pt>
                <c:pt idx="98">
                  <c:v>104.52787135869748</c:v>
                </c:pt>
                <c:pt idx="99">
                  <c:v>99.823053719500521</c:v>
                </c:pt>
                <c:pt idx="100">
                  <c:v>95.118236080303546</c:v>
                </c:pt>
                <c:pt idx="101">
                  <c:v>90.413418441106586</c:v>
                </c:pt>
                <c:pt idx="102">
                  <c:v>85.708600801909625</c:v>
                </c:pt>
                <c:pt idx="103">
                  <c:v>81.003783162712665</c:v>
                </c:pt>
                <c:pt idx="104">
                  <c:v>70.598842179755934</c:v>
                </c:pt>
                <c:pt idx="105">
                  <c:v>67.14864257767816</c:v>
                </c:pt>
                <c:pt idx="106">
                  <c:v>63.698442975600372</c:v>
                </c:pt>
                <c:pt idx="107">
                  <c:v>60.248243373522598</c:v>
                </c:pt>
                <c:pt idx="108">
                  <c:v>58.580000000000005</c:v>
                </c:pt>
                <c:pt idx="109">
                  <c:v>56.79804377144481</c:v>
                </c:pt>
                <c:pt idx="110">
                  <c:v>57.284031833778052</c:v>
                </c:pt>
                <c:pt idx="111">
                  <c:v>54.774795759539671</c:v>
                </c:pt>
                <c:pt idx="112">
                  <c:v>52.265559685301298</c:v>
                </c:pt>
                <c:pt idx="113">
                  <c:v>49.756323611062925</c:v>
                </c:pt>
                <c:pt idx="114">
                  <c:v>47.247087536824544</c:v>
                </c:pt>
                <c:pt idx="115">
                  <c:v>44.737851462586171</c:v>
                </c:pt>
                <c:pt idx="116">
                  <c:v>42.276461541260844</c:v>
                </c:pt>
                <c:pt idx="117">
                  <c:v>40.394534485582049</c:v>
                </c:pt>
                <c:pt idx="118">
                  <c:v>38.512607429903262</c:v>
                </c:pt>
                <c:pt idx="119">
                  <c:v>36.630680374224468</c:v>
                </c:pt>
                <c:pt idx="120">
                  <c:v>34.748753318545681</c:v>
                </c:pt>
                <c:pt idx="121">
                  <c:v>32.866826262866887</c:v>
                </c:pt>
                <c:pt idx="122">
                  <c:v>30.984899207188096</c:v>
                </c:pt>
                <c:pt idx="123">
                  <c:v>29.501981434339541</c:v>
                </c:pt>
                <c:pt idx="124">
                  <c:v>28.247363397220351</c:v>
                </c:pt>
                <c:pt idx="125">
                  <c:v>26.992745360101164</c:v>
                </c:pt>
                <c:pt idx="126">
                  <c:v>25.738127322981978</c:v>
                </c:pt>
                <c:pt idx="127">
                  <c:v>24.483509285862787</c:v>
                </c:pt>
                <c:pt idx="128">
                  <c:v>23.228891248743601</c:v>
                </c:pt>
                <c:pt idx="129">
                  <c:v>22.072563926974645</c:v>
                </c:pt>
                <c:pt idx="130">
                  <c:v>21.31979310470313</c:v>
                </c:pt>
                <c:pt idx="131">
                  <c:v>20.567022282431616</c:v>
                </c:pt>
                <c:pt idx="132">
                  <c:v>19.814251460160101</c:v>
                </c:pt>
                <c:pt idx="133">
                  <c:v>19.061480637888586</c:v>
                </c:pt>
                <c:pt idx="134">
                  <c:v>18.308709815617071</c:v>
                </c:pt>
                <c:pt idx="135">
                  <c:v>17.555938993345556</c:v>
                </c:pt>
                <c:pt idx="136">
                  <c:v>16.803168171074041</c:v>
                </c:pt>
                <c:pt idx="137">
                  <c:v>16.050397348802527</c:v>
                </c:pt>
                <c:pt idx="138">
                  <c:v>15.297626526531012</c:v>
                </c:pt>
                <c:pt idx="139">
                  <c:v>14.544855704259495</c:v>
                </c:pt>
                <c:pt idx="140">
                  <c:v>13.79208488198798</c:v>
                </c:pt>
                <c:pt idx="141">
                  <c:v>13.039314059716464</c:v>
                </c:pt>
                <c:pt idx="142">
                  <c:v>12.286543237444951</c:v>
                </c:pt>
                <c:pt idx="143">
                  <c:v>11.533772415173436</c:v>
                </c:pt>
                <c:pt idx="144">
                  <c:v>10.781001592901919</c:v>
                </c:pt>
                <c:pt idx="145">
                  <c:v>10.1</c:v>
                </c:pt>
                <c:pt idx="146">
                  <c:v>10.040192308858671</c:v>
                </c:pt>
                <c:pt idx="147">
                  <c:v>9.4128832902990762</c:v>
                </c:pt>
                <c:pt idx="148">
                  <c:v>8.7855742717394811</c:v>
                </c:pt>
                <c:pt idx="149">
                  <c:v>8.158265253179886</c:v>
                </c:pt>
                <c:pt idx="150">
                  <c:v>7.530956234620291</c:v>
                </c:pt>
                <c:pt idx="151">
                  <c:v>6.9036472160606959</c:v>
                </c:pt>
                <c:pt idx="152">
                  <c:v>6.2763381975011008</c:v>
                </c:pt>
                <c:pt idx="153">
                  <c:v>5.6490291789415066</c:v>
                </c:pt>
                <c:pt idx="154">
                  <c:v>5.0217201603819115</c:v>
                </c:pt>
                <c:pt idx="155">
                  <c:v>4.3944111418223164</c:v>
                </c:pt>
                <c:pt idx="156">
                  <c:v>3.7671021232627222</c:v>
                </c:pt>
                <c:pt idx="157">
                  <c:v>3.1397931047031262</c:v>
                </c:pt>
                <c:pt idx="158">
                  <c:v>2.512484086143532</c:v>
                </c:pt>
                <c:pt idx="159">
                  <c:v>1.8851750675839369</c:v>
                </c:pt>
                <c:pt idx="160">
                  <c:v>1.2578660490243418</c:v>
                </c:pt>
                <c:pt idx="161">
                  <c:v>0.63055703046474676</c:v>
                </c:pt>
                <c:pt idx="16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E4-4489-B3E0-6ECC418E3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585848"/>
        <c:axId val="6673169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Calculated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'Morse Creek'!$K$4:$K$36</c15:sqref>
                        </c15:formulaRef>
                      </c:ext>
                    </c:extLst>
                    <c:numCache>
                      <c:formatCode>0.00</c:formatCode>
                      <c:ptCount val="33"/>
                      <c:pt idx="0">
                        <c:v>0</c:v>
                      </c:pt>
                      <c:pt idx="1">
                        <c:v>2.3469513973760727</c:v>
                      </c:pt>
                      <c:pt idx="2">
                        <c:v>4.6939027947521454</c:v>
                      </c:pt>
                      <c:pt idx="3">
                        <c:v>7.0408541921282186</c:v>
                      </c:pt>
                      <c:pt idx="4">
                        <c:v>9.3878055895042909</c:v>
                      </c:pt>
                      <c:pt idx="5">
                        <c:v>11.734756986880365</c:v>
                      </c:pt>
                      <c:pt idx="6">
                        <c:v>14.081708384256437</c:v>
                      </c:pt>
                      <c:pt idx="7">
                        <c:v>16.428659781632508</c:v>
                      </c:pt>
                      <c:pt idx="8">
                        <c:v>18.775611179008582</c:v>
                      </c:pt>
                      <c:pt idx="9">
                        <c:v>21.122562576384656</c:v>
                      </c:pt>
                      <c:pt idx="10">
                        <c:v>23.46951397376073</c:v>
                      </c:pt>
                      <c:pt idx="11">
                        <c:v>25.816465371136804</c:v>
                      </c:pt>
                      <c:pt idx="12">
                        <c:v>28.163416768512874</c:v>
                      </c:pt>
                      <c:pt idx="13">
                        <c:v>30.510368165888945</c:v>
                      </c:pt>
                      <c:pt idx="14">
                        <c:v>32.857319563265015</c:v>
                      </c:pt>
                      <c:pt idx="15">
                        <c:v>35.20427096064109</c:v>
                      </c:pt>
                      <c:pt idx="16">
                        <c:v>37.551222358017164</c:v>
                      </c:pt>
                      <c:pt idx="17">
                        <c:v>39.898173755393238</c:v>
                      </c:pt>
                      <c:pt idx="18">
                        <c:v>42.245125152769312</c:v>
                      </c:pt>
                      <c:pt idx="19">
                        <c:v>44.592076550145379</c:v>
                      </c:pt>
                      <c:pt idx="20">
                        <c:v>46.93902794752146</c:v>
                      </c:pt>
                      <c:pt idx="21">
                        <c:v>51.632930742273608</c:v>
                      </c:pt>
                      <c:pt idx="22">
                        <c:v>56.326833537025749</c:v>
                      </c:pt>
                      <c:pt idx="23">
                        <c:v>61.02073633177789</c:v>
                      </c:pt>
                      <c:pt idx="24">
                        <c:v>65.714639126530031</c:v>
                      </c:pt>
                      <c:pt idx="25">
                        <c:v>70.408541921282179</c:v>
                      </c:pt>
                      <c:pt idx="26">
                        <c:v>75.102444716034327</c:v>
                      </c:pt>
                      <c:pt idx="27">
                        <c:v>79.796347510786475</c:v>
                      </c:pt>
                      <c:pt idx="28">
                        <c:v>84.490250305538623</c:v>
                      </c:pt>
                      <c:pt idx="29">
                        <c:v>89.184153100290757</c:v>
                      </c:pt>
                      <c:pt idx="30">
                        <c:v>93.87805589504292</c:v>
                      </c:pt>
                      <c:pt idx="31">
                        <c:v>105.61281288192328</c:v>
                      </c:pt>
                      <c:pt idx="32">
                        <c:v>117.34756986880365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'Morse Creek'!$M$4:$M$36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18.899999999999999</c:v>
                      </c:pt>
                      <c:pt idx="2">
                        <c:v>63</c:v>
                      </c:pt>
                      <c:pt idx="3">
                        <c:v>119.7</c:v>
                      </c:pt>
                      <c:pt idx="4">
                        <c:v>195.3</c:v>
                      </c:pt>
                      <c:pt idx="5">
                        <c:v>296.09999999999997</c:v>
                      </c:pt>
                      <c:pt idx="6">
                        <c:v>415.8</c:v>
                      </c:pt>
                      <c:pt idx="7">
                        <c:v>516.6</c:v>
                      </c:pt>
                      <c:pt idx="8">
                        <c:v>585.9</c:v>
                      </c:pt>
                      <c:pt idx="9">
                        <c:v>623.70000000000005</c:v>
                      </c:pt>
                      <c:pt idx="10">
                        <c:v>630</c:v>
                      </c:pt>
                      <c:pt idx="11">
                        <c:v>623.70000000000005</c:v>
                      </c:pt>
                      <c:pt idx="12">
                        <c:v>585.9</c:v>
                      </c:pt>
                      <c:pt idx="13">
                        <c:v>541.79999999999995</c:v>
                      </c:pt>
                      <c:pt idx="14">
                        <c:v>491.40000000000003</c:v>
                      </c:pt>
                      <c:pt idx="15">
                        <c:v>428.40000000000003</c:v>
                      </c:pt>
                      <c:pt idx="16">
                        <c:v>352.8</c:v>
                      </c:pt>
                      <c:pt idx="17">
                        <c:v>289.8</c:v>
                      </c:pt>
                      <c:pt idx="18">
                        <c:v>245.70000000000002</c:v>
                      </c:pt>
                      <c:pt idx="19">
                        <c:v>207.9</c:v>
                      </c:pt>
                      <c:pt idx="20">
                        <c:v>176.4</c:v>
                      </c:pt>
                      <c:pt idx="21">
                        <c:v>130.41</c:v>
                      </c:pt>
                      <c:pt idx="22">
                        <c:v>92.61</c:v>
                      </c:pt>
                      <c:pt idx="23">
                        <c:v>67.41</c:v>
                      </c:pt>
                      <c:pt idx="24">
                        <c:v>48.51</c:v>
                      </c:pt>
                      <c:pt idx="25">
                        <c:v>34.65</c:v>
                      </c:pt>
                      <c:pt idx="26">
                        <c:v>25.2</c:v>
                      </c:pt>
                      <c:pt idx="27">
                        <c:v>18.27</c:v>
                      </c:pt>
                      <c:pt idx="28">
                        <c:v>13.23</c:v>
                      </c:pt>
                      <c:pt idx="29">
                        <c:v>9.4499999999999993</c:v>
                      </c:pt>
                      <c:pt idx="30">
                        <c:v>6.93</c:v>
                      </c:pt>
                      <c:pt idx="31">
                        <c:v>3.15</c:v>
                      </c:pt>
                      <c:pt idx="32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BEE4-4489-B3E0-6ECC418E3D1F}"/>
                  </c:ext>
                </c:extLst>
              </c15:ser>
            </c15:filteredScatterSeries>
          </c:ext>
        </c:extLst>
      </c:scatterChart>
      <c:valAx>
        <c:axId val="67158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316992"/>
        <c:crosses val="autoZero"/>
        <c:crossBetween val="midCat"/>
      </c:valAx>
      <c:valAx>
        <c:axId val="66731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585848"/>
        <c:crosses val="autoZero"/>
        <c:crossBetween val="midCat"/>
        <c:majorUnit val="4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Dry Creek - Inflow Hydrograph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Owasco!$N$4:$N$166</c:f>
              <c:numCache>
                <c:formatCode>General</c:formatCode>
                <c:ptCount val="163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</c:numCache>
            </c:numRef>
          </c:xVal>
          <c:yVal>
            <c:numRef>
              <c:f>Owasco!$O$4:$O$166</c:f>
              <c:numCache>
                <c:formatCode>General</c:formatCode>
                <c:ptCount val="163"/>
                <c:pt idx="0">
                  <c:v>0</c:v>
                </c:pt>
                <c:pt idx="1">
                  <c:v>18.819270556787856</c:v>
                </c:pt>
                <c:pt idx="2">
                  <c:v>37.638541113575712</c:v>
                </c:pt>
                <c:pt idx="3">
                  <c:v>56.457811670363569</c:v>
                </c:pt>
                <c:pt idx="4">
                  <c:v>94.84652519668667</c:v>
                </c:pt>
                <c:pt idx="5">
                  <c:v>138.75815649585834</c:v>
                </c:pt>
                <c:pt idx="6">
                  <c:v>182.66978779503</c:v>
                </c:pt>
                <c:pt idx="7">
                  <c:v>233.60468169254503</c:v>
                </c:pt>
                <c:pt idx="8">
                  <c:v>290.06249336290864</c:v>
                </c:pt>
                <c:pt idx="9">
                  <c:v>346.52030503327222</c:v>
                </c:pt>
                <c:pt idx="10">
                  <c:v>409.37082227151438</c:v>
                </c:pt>
                <c:pt idx="11">
                  <c:v>484.64790449866581</c:v>
                </c:pt>
                <c:pt idx="12">
                  <c:v>559.92498672581723</c:v>
                </c:pt>
                <c:pt idx="13">
                  <c:v>638.20275860395816</c:v>
                </c:pt>
                <c:pt idx="14">
                  <c:v>738.57220157349343</c:v>
                </c:pt>
                <c:pt idx="15">
                  <c:v>838.9416445430287</c:v>
                </c:pt>
                <c:pt idx="16">
                  <c:v>939.31108751256397</c:v>
                </c:pt>
                <c:pt idx="17">
                  <c:v>1056.6081299474929</c:v>
                </c:pt>
                <c:pt idx="18">
                  <c:v>1175.7968434738159</c:v>
                </c:pt>
                <c:pt idx="19">
                  <c:v>1294.9855570001391</c:v>
                </c:pt>
                <c:pt idx="20">
                  <c:v>1401.388859390705</c:v>
                </c:pt>
                <c:pt idx="21">
                  <c:v>1501.7583023602401</c:v>
                </c:pt>
                <c:pt idx="22">
                  <c:v>1602.1277453297755</c:v>
                </c:pt>
                <c:pt idx="23">
                  <c:v>1688.091816955776</c:v>
                </c:pt>
                <c:pt idx="24">
                  <c:v>1757.0958089973317</c:v>
                </c:pt>
                <c:pt idx="25">
                  <c:v>1826.0998010388871</c:v>
                </c:pt>
                <c:pt idx="26">
                  <c:v>1887.6020689529687</c:v>
                </c:pt>
                <c:pt idx="27">
                  <c:v>1925.2406100665444</c:v>
                </c:pt>
                <c:pt idx="28">
                  <c:v>1962.8791511801201</c:v>
                </c:pt>
                <c:pt idx="29">
                  <c:v>1999.9196153822827</c:v>
                </c:pt>
                <c:pt idx="30">
                  <c:v>2006.1927055678786</c:v>
                </c:pt>
                <c:pt idx="31">
                  <c:v>2012.4657957534746</c:v>
                </c:pt>
                <c:pt idx="32">
                  <c:v>2018.7388859390705</c:v>
                </c:pt>
                <c:pt idx="33">
                  <c:v>2014.9880238753335</c:v>
                </c:pt>
                <c:pt idx="34">
                  <c:v>2008.7149336897376</c:v>
                </c:pt>
                <c:pt idx="35">
                  <c:v>2002.4418435041416</c:v>
                </c:pt>
                <c:pt idx="36">
                  <c:v>1978.012519911274</c:v>
                </c:pt>
                <c:pt idx="37">
                  <c:v>1940.3739787976983</c:v>
                </c:pt>
                <c:pt idx="38">
                  <c:v>1902.7354376841229</c:v>
                </c:pt>
                <c:pt idx="39">
                  <c:v>1862.8463793323049</c:v>
                </c:pt>
                <c:pt idx="40">
                  <c:v>1818.9347480331332</c:v>
                </c:pt>
                <c:pt idx="41">
                  <c:v>1775.0231167339616</c:v>
                </c:pt>
                <c:pt idx="42">
                  <c:v>1730.2416976397601</c:v>
                </c:pt>
                <c:pt idx="43">
                  <c:v>1680.0569761549923</c:v>
                </c:pt>
                <c:pt idx="44">
                  <c:v>1629.8722546702247</c:v>
                </c:pt>
                <c:pt idx="45">
                  <c:v>1579.6875331854569</c:v>
                </c:pt>
                <c:pt idx="46">
                  <c:v>1517.9785146258616</c:v>
                </c:pt>
                <c:pt idx="47">
                  <c:v>1455.2476127699024</c:v>
                </c:pt>
                <c:pt idx="48">
                  <c:v>1392.5167109139429</c:v>
                </c:pt>
                <c:pt idx="49">
                  <c:v>1321.0229708695799</c:v>
                </c:pt>
                <c:pt idx="50">
                  <c:v>1245.7458886424286</c:v>
                </c:pt>
                <c:pt idx="51">
                  <c:v>1170.468806415277</c:v>
                </c:pt>
                <c:pt idx="52">
                  <c:v>1101.1931034901047</c:v>
                </c:pt>
                <c:pt idx="53">
                  <c:v>1038.462201634145</c:v>
                </c:pt>
                <c:pt idx="54">
                  <c:v>975.7312997781853</c:v>
                </c:pt>
                <c:pt idx="55">
                  <c:v>917.860278545558</c:v>
                </c:pt>
                <c:pt idx="56">
                  <c:v>873.94864724638637</c:v>
                </c:pt>
                <c:pt idx="57">
                  <c:v>830.03701594721474</c:v>
                </c:pt>
                <c:pt idx="58">
                  <c:v>786.36461541260849</c:v>
                </c:pt>
                <c:pt idx="59">
                  <c:v>748.72607429903269</c:v>
                </c:pt>
                <c:pt idx="60">
                  <c:v>711.08753318545678</c:v>
                </c:pt>
                <c:pt idx="61">
                  <c:v>673.44899207188098</c:v>
                </c:pt>
                <c:pt idx="62">
                  <c:v>640.94204246525442</c:v>
                </c:pt>
                <c:pt idx="63">
                  <c:v>609.57659153727479</c:v>
                </c:pt>
                <c:pt idx="64">
                  <c:v>578.21114060929506</c:v>
                </c:pt>
                <c:pt idx="65">
                  <c:v>551.90935346736012</c:v>
                </c:pt>
                <c:pt idx="66">
                  <c:v>529.01257428993495</c:v>
                </c:pt>
                <c:pt idx="67">
                  <c:v>506.11579511250972</c:v>
                </c:pt>
                <c:pt idx="68">
                  <c:v>483.21901593508449</c:v>
                </c:pt>
                <c:pt idx="69">
                  <c:v>460.3222367576592</c:v>
                </c:pt>
                <c:pt idx="70">
                  <c:v>437.42545758023397</c:v>
                </c:pt>
                <c:pt idx="71">
                  <c:v>415.171790468062</c:v>
                </c:pt>
                <c:pt idx="72">
                  <c:v>396.3525199112741</c:v>
                </c:pt>
                <c:pt idx="73">
                  <c:v>377.53324935448626</c:v>
                </c:pt>
                <c:pt idx="74">
                  <c:v>358.71397879769842</c:v>
                </c:pt>
                <c:pt idx="75">
                  <c:v>339.89470824091052</c:v>
                </c:pt>
                <c:pt idx="76">
                  <c:v>321.07543768412268</c:v>
                </c:pt>
                <c:pt idx="77">
                  <c:v>302.25616712733483</c:v>
                </c:pt>
                <c:pt idx="78">
                  <c:v>287.93793104703133</c:v>
                </c:pt>
                <c:pt idx="79">
                  <c:v>275.39175067583943</c:v>
                </c:pt>
                <c:pt idx="80">
                  <c:v>262.84557030464754</c:v>
                </c:pt>
                <c:pt idx="81">
                  <c:v>250.29938993345567</c:v>
                </c:pt>
                <c:pt idx="82">
                  <c:v>237.75320956226378</c:v>
                </c:pt>
                <c:pt idx="83">
                  <c:v>225.20702919107191</c:v>
                </c:pt>
                <c:pt idx="84">
                  <c:v>213.53063661491001</c:v>
                </c:pt>
                <c:pt idx="85">
                  <c:v>204.12100133651606</c:v>
                </c:pt>
                <c:pt idx="86">
                  <c:v>194.71136605812211</c:v>
                </c:pt>
                <c:pt idx="87">
                  <c:v>185.30173077972813</c:v>
                </c:pt>
                <c:pt idx="88">
                  <c:v>175.89209550133421</c:v>
                </c:pt>
                <c:pt idx="89">
                  <c:v>166.48246022294023</c:v>
                </c:pt>
                <c:pt idx="90">
                  <c:v>157.07282494454628</c:v>
                </c:pt>
                <c:pt idx="91">
                  <c:v>149.76367242184506</c:v>
                </c:pt>
                <c:pt idx="92">
                  <c:v>142.86327321768954</c:v>
                </c:pt>
                <c:pt idx="93">
                  <c:v>135.96287401353399</c:v>
                </c:pt>
                <c:pt idx="94">
                  <c:v>129.06247480937847</c:v>
                </c:pt>
                <c:pt idx="95">
                  <c:v>122.16207560522292</c:v>
                </c:pt>
                <c:pt idx="96">
                  <c:v>115.2616764010674</c:v>
                </c:pt>
                <c:pt idx="97">
                  <c:v>109.23268899789444</c:v>
                </c:pt>
                <c:pt idx="98">
                  <c:v>104.52787135869748</c:v>
                </c:pt>
                <c:pt idx="99">
                  <c:v>99.823053719500521</c:v>
                </c:pt>
                <c:pt idx="100">
                  <c:v>95.118236080303546</c:v>
                </c:pt>
                <c:pt idx="101">
                  <c:v>90.413418441106586</c:v>
                </c:pt>
                <c:pt idx="102">
                  <c:v>85.708600801909625</c:v>
                </c:pt>
                <c:pt idx="103">
                  <c:v>81.003783162712665</c:v>
                </c:pt>
                <c:pt idx="104">
                  <c:v>70.598842179755934</c:v>
                </c:pt>
                <c:pt idx="105">
                  <c:v>67.14864257767816</c:v>
                </c:pt>
                <c:pt idx="106">
                  <c:v>63.698442975600372</c:v>
                </c:pt>
                <c:pt idx="107">
                  <c:v>60.248243373522598</c:v>
                </c:pt>
                <c:pt idx="108">
                  <c:v>58.580000000000005</c:v>
                </c:pt>
                <c:pt idx="109">
                  <c:v>56.79804377144481</c:v>
                </c:pt>
                <c:pt idx="110">
                  <c:v>57.284031833778052</c:v>
                </c:pt>
                <c:pt idx="111">
                  <c:v>54.774795759539671</c:v>
                </c:pt>
                <c:pt idx="112">
                  <c:v>52.265559685301298</c:v>
                </c:pt>
                <c:pt idx="113">
                  <c:v>49.756323611062925</c:v>
                </c:pt>
                <c:pt idx="114">
                  <c:v>47.247087536824544</c:v>
                </c:pt>
                <c:pt idx="115">
                  <c:v>44.737851462586171</c:v>
                </c:pt>
                <c:pt idx="116">
                  <c:v>42.276461541260844</c:v>
                </c:pt>
                <c:pt idx="117">
                  <c:v>40.394534485582049</c:v>
                </c:pt>
                <c:pt idx="118">
                  <c:v>38.512607429903262</c:v>
                </c:pt>
                <c:pt idx="119">
                  <c:v>36.630680374224468</c:v>
                </c:pt>
                <c:pt idx="120">
                  <c:v>34.748753318545681</c:v>
                </c:pt>
                <c:pt idx="121">
                  <c:v>32.866826262866887</c:v>
                </c:pt>
                <c:pt idx="122">
                  <c:v>30.984899207188096</c:v>
                </c:pt>
                <c:pt idx="123">
                  <c:v>29.501981434339541</c:v>
                </c:pt>
                <c:pt idx="124">
                  <c:v>28.247363397220351</c:v>
                </c:pt>
                <c:pt idx="125">
                  <c:v>26.992745360101164</c:v>
                </c:pt>
                <c:pt idx="126">
                  <c:v>25.738127322981978</c:v>
                </c:pt>
                <c:pt idx="127">
                  <c:v>24.483509285862787</c:v>
                </c:pt>
                <c:pt idx="128">
                  <c:v>23.228891248743601</c:v>
                </c:pt>
                <c:pt idx="129">
                  <c:v>22.072563926974645</c:v>
                </c:pt>
                <c:pt idx="130">
                  <c:v>21.31979310470313</c:v>
                </c:pt>
                <c:pt idx="131">
                  <c:v>20.567022282431616</c:v>
                </c:pt>
                <c:pt idx="132">
                  <c:v>19.814251460160101</c:v>
                </c:pt>
                <c:pt idx="133">
                  <c:v>19.061480637888586</c:v>
                </c:pt>
                <c:pt idx="134">
                  <c:v>18.308709815617071</c:v>
                </c:pt>
                <c:pt idx="135">
                  <c:v>17.555938993345556</c:v>
                </c:pt>
                <c:pt idx="136">
                  <c:v>16.803168171074041</c:v>
                </c:pt>
                <c:pt idx="137">
                  <c:v>16.050397348802527</c:v>
                </c:pt>
                <c:pt idx="138">
                  <c:v>15.297626526531012</c:v>
                </c:pt>
                <c:pt idx="139">
                  <c:v>14.544855704259495</c:v>
                </c:pt>
                <c:pt idx="140">
                  <c:v>13.79208488198798</c:v>
                </c:pt>
                <c:pt idx="141">
                  <c:v>13.039314059716464</c:v>
                </c:pt>
                <c:pt idx="142">
                  <c:v>12.286543237444951</c:v>
                </c:pt>
                <c:pt idx="143">
                  <c:v>11.533772415173436</c:v>
                </c:pt>
                <c:pt idx="144">
                  <c:v>10.781001592901919</c:v>
                </c:pt>
                <c:pt idx="145">
                  <c:v>10.1</c:v>
                </c:pt>
                <c:pt idx="146">
                  <c:v>10.040192308858671</c:v>
                </c:pt>
                <c:pt idx="147">
                  <c:v>9.4128832902990762</c:v>
                </c:pt>
                <c:pt idx="148">
                  <c:v>8.7855742717394811</c:v>
                </c:pt>
                <c:pt idx="149">
                  <c:v>8.158265253179886</c:v>
                </c:pt>
                <c:pt idx="150">
                  <c:v>7.530956234620291</c:v>
                </c:pt>
                <c:pt idx="151">
                  <c:v>6.9036472160606959</c:v>
                </c:pt>
                <c:pt idx="152">
                  <c:v>6.2763381975011008</c:v>
                </c:pt>
                <c:pt idx="153">
                  <c:v>5.6490291789415066</c:v>
                </c:pt>
                <c:pt idx="154">
                  <c:v>5.0217201603819115</c:v>
                </c:pt>
                <c:pt idx="155">
                  <c:v>4.3944111418223164</c:v>
                </c:pt>
                <c:pt idx="156">
                  <c:v>3.7671021232627222</c:v>
                </c:pt>
                <c:pt idx="157">
                  <c:v>3.1397931047031262</c:v>
                </c:pt>
                <c:pt idx="158">
                  <c:v>2.512484086143532</c:v>
                </c:pt>
                <c:pt idx="159">
                  <c:v>1.8851750675839369</c:v>
                </c:pt>
                <c:pt idx="160">
                  <c:v>1.2578660490243418</c:v>
                </c:pt>
                <c:pt idx="161">
                  <c:v>0.63055703046474676</c:v>
                </c:pt>
                <c:pt idx="16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DB9-4544-8BB5-EF656ED02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585848"/>
        <c:axId val="6673169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Calculated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Owasco!$K$4:$K$36</c15:sqref>
                        </c15:formulaRef>
                      </c:ext>
                    </c:extLst>
                    <c:numCache>
                      <c:formatCode>0.00</c:formatCode>
                      <c:ptCount val="33"/>
                      <c:pt idx="0">
                        <c:v>0</c:v>
                      </c:pt>
                      <c:pt idx="1">
                        <c:v>27.489034513358508</c:v>
                      </c:pt>
                      <c:pt idx="2">
                        <c:v>54.978069026717016</c:v>
                      </c:pt>
                      <c:pt idx="3">
                        <c:v>82.467103540075527</c:v>
                      </c:pt>
                      <c:pt idx="4">
                        <c:v>109.95613805343403</c:v>
                      </c:pt>
                      <c:pt idx="5">
                        <c:v>137.44517256679254</c:v>
                      </c:pt>
                      <c:pt idx="6">
                        <c:v>164.93420708015105</c:v>
                      </c:pt>
                      <c:pt idx="7">
                        <c:v>192.42324159350954</c:v>
                      </c:pt>
                      <c:pt idx="8">
                        <c:v>219.91227610686806</c:v>
                      </c:pt>
                      <c:pt idx="9">
                        <c:v>247.40131062022658</c:v>
                      </c:pt>
                      <c:pt idx="10">
                        <c:v>274.89034513358507</c:v>
                      </c:pt>
                      <c:pt idx="11">
                        <c:v>302.37937964694356</c:v>
                      </c:pt>
                      <c:pt idx="12">
                        <c:v>329.86841416030211</c:v>
                      </c:pt>
                      <c:pt idx="13">
                        <c:v>357.3574486736606</c:v>
                      </c:pt>
                      <c:pt idx="14">
                        <c:v>384.84648318701909</c:v>
                      </c:pt>
                      <c:pt idx="15">
                        <c:v>412.33551770037764</c:v>
                      </c:pt>
                      <c:pt idx="16">
                        <c:v>439.82455221373613</c:v>
                      </c:pt>
                      <c:pt idx="17">
                        <c:v>467.31358672709462</c:v>
                      </c:pt>
                      <c:pt idx="18">
                        <c:v>494.80262124045316</c:v>
                      </c:pt>
                      <c:pt idx="19">
                        <c:v>522.2916557538116</c:v>
                      </c:pt>
                      <c:pt idx="20">
                        <c:v>549.78069026717014</c:v>
                      </c:pt>
                      <c:pt idx="21">
                        <c:v>604.75875929388712</c:v>
                      </c:pt>
                      <c:pt idx="22">
                        <c:v>659.73682832060422</c:v>
                      </c:pt>
                      <c:pt idx="23">
                        <c:v>714.7148973473212</c:v>
                      </c:pt>
                      <c:pt idx="24">
                        <c:v>769.69296637403818</c:v>
                      </c:pt>
                      <c:pt idx="25">
                        <c:v>824.67103540075527</c:v>
                      </c:pt>
                      <c:pt idx="26">
                        <c:v>879.64910442747225</c:v>
                      </c:pt>
                      <c:pt idx="27">
                        <c:v>934.62717345418923</c:v>
                      </c:pt>
                      <c:pt idx="28">
                        <c:v>989.60524248090633</c:v>
                      </c:pt>
                      <c:pt idx="29">
                        <c:v>1044.5833115076232</c:v>
                      </c:pt>
                      <c:pt idx="30">
                        <c:v>1099.5613805343403</c:v>
                      </c:pt>
                      <c:pt idx="31">
                        <c:v>1237.0065531011328</c:v>
                      </c:pt>
                      <c:pt idx="32">
                        <c:v>1374.4517256679255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Owasco!$M$4:$M$36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277.2</c:v>
                      </c:pt>
                      <c:pt idx="2">
                        <c:v>924</c:v>
                      </c:pt>
                      <c:pt idx="3">
                        <c:v>1755.6</c:v>
                      </c:pt>
                      <c:pt idx="4">
                        <c:v>2864.4</c:v>
                      </c:pt>
                      <c:pt idx="5">
                        <c:v>4342.8</c:v>
                      </c:pt>
                      <c:pt idx="6">
                        <c:v>6098.4000000000005</c:v>
                      </c:pt>
                      <c:pt idx="7">
                        <c:v>7576.7999999999993</c:v>
                      </c:pt>
                      <c:pt idx="8">
                        <c:v>8593.2000000000007</c:v>
                      </c:pt>
                      <c:pt idx="9">
                        <c:v>9147.6</c:v>
                      </c:pt>
                      <c:pt idx="10">
                        <c:v>9240</c:v>
                      </c:pt>
                      <c:pt idx="11">
                        <c:v>9147.6</c:v>
                      </c:pt>
                      <c:pt idx="12">
                        <c:v>8593.2000000000007</c:v>
                      </c:pt>
                      <c:pt idx="13">
                        <c:v>7946.4</c:v>
                      </c:pt>
                      <c:pt idx="14">
                        <c:v>7207.2</c:v>
                      </c:pt>
                      <c:pt idx="15">
                        <c:v>6283.2000000000007</c:v>
                      </c:pt>
                      <c:pt idx="16">
                        <c:v>5174.4000000000005</c:v>
                      </c:pt>
                      <c:pt idx="17">
                        <c:v>4250.4000000000005</c:v>
                      </c:pt>
                      <c:pt idx="18">
                        <c:v>3603.6</c:v>
                      </c:pt>
                      <c:pt idx="19">
                        <c:v>3049.2000000000003</c:v>
                      </c:pt>
                      <c:pt idx="20">
                        <c:v>2587.2000000000003</c:v>
                      </c:pt>
                      <c:pt idx="21">
                        <c:v>1912.6799999999998</c:v>
                      </c:pt>
                      <c:pt idx="22">
                        <c:v>1358.28</c:v>
                      </c:pt>
                      <c:pt idx="23">
                        <c:v>988.68</c:v>
                      </c:pt>
                      <c:pt idx="24">
                        <c:v>711.48</c:v>
                      </c:pt>
                      <c:pt idx="25">
                        <c:v>508.2</c:v>
                      </c:pt>
                      <c:pt idx="26">
                        <c:v>369.6</c:v>
                      </c:pt>
                      <c:pt idx="27">
                        <c:v>267.96000000000004</c:v>
                      </c:pt>
                      <c:pt idx="28">
                        <c:v>194.04000000000002</c:v>
                      </c:pt>
                      <c:pt idx="29">
                        <c:v>138.6</c:v>
                      </c:pt>
                      <c:pt idx="30">
                        <c:v>101.64</c:v>
                      </c:pt>
                      <c:pt idx="31">
                        <c:v>46.2</c:v>
                      </c:pt>
                      <c:pt idx="32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EDB9-4544-8BB5-EF656ED02386}"/>
                  </c:ext>
                </c:extLst>
              </c15:ser>
            </c15:filteredScatterSeries>
          </c:ext>
        </c:extLst>
      </c:scatterChart>
      <c:valAx>
        <c:axId val="67158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316992"/>
        <c:crosses val="autoZero"/>
        <c:crossBetween val="midCat"/>
      </c:valAx>
      <c:valAx>
        <c:axId val="66731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585848"/>
        <c:crosses val="autoZero"/>
        <c:crossBetween val="midCat"/>
        <c:majorUnit val="4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167640</xdr:colOff>
      <xdr:row>8</xdr:row>
      <xdr:rowOff>165908</xdr:rowOff>
    </xdr:from>
    <xdr:to>
      <xdr:col>7</xdr:col>
      <xdr:colOff>407672</xdr:colOff>
      <xdr:row>10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1D1DFE-A3C7-4C36-9A40-967684C2CE9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6113"/>
        <a:stretch/>
      </xdr:blipFill>
      <xdr:spPr>
        <a:xfrm>
          <a:off x="3794760" y="1628948"/>
          <a:ext cx="2068832" cy="337012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15</xdr:row>
      <xdr:rowOff>136397</xdr:rowOff>
    </xdr:from>
    <xdr:to>
      <xdr:col>5</xdr:col>
      <xdr:colOff>562792</xdr:colOff>
      <xdr:row>17</xdr:row>
      <xdr:rowOff>167640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30F9625-7ED1-4355-B09F-402038DCD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0" y="2879597"/>
          <a:ext cx="1134292" cy="397003"/>
        </a:xfrm>
        <a:prstGeom prst="rect">
          <a:avLst/>
        </a:prstGeom>
      </xdr:spPr>
    </xdr:pic>
    <xdr:clientData/>
  </xdr:twoCellAnchor>
  <xdr:twoCellAnchor>
    <xdr:from>
      <xdr:col>16</xdr:col>
      <xdr:colOff>30480</xdr:colOff>
      <xdr:row>3</xdr:row>
      <xdr:rowOff>26670</xdr:rowOff>
    </xdr:from>
    <xdr:to>
      <xdr:col>27</xdr:col>
      <xdr:colOff>449580</xdr:colOff>
      <xdr:row>21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7144655-786B-4086-A4EC-8B14B10401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182880</xdr:colOff>
      <xdr:row>0</xdr:row>
      <xdr:rowOff>2125</xdr:rowOff>
    </xdr:from>
    <xdr:to>
      <xdr:col>7</xdr:col>
      <xdr:colOff>317836</xdr:colOff>
      <xdr:row>2</xdr:row>
      <xdr:rowOff>7621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207F8A-03E3-4AE7-938B-075A3A8CD65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" b="25855"/>
        <a:stretch/>
      </xdr:blipFill>
      <xdr:spPr>
        <a:xfrm>
          <a:off x="3634740" y="2125"/>
          <a:ext cx="1963756" cy="371256"/>
        </a:xfrm>
        <a:prstGeom prst="rect">
          <a:avLst/>
        </a:prstGeom>
      </xdr:spPr>
    </xdr:pic>
    <xdr:clientData/>
  </xdr:twoCellAnchor>
  <xdr:twoCellAnchor editAs="oneCell">
    <xdr:from>
      <xdr:col>4</xdr:col>
      <xdr:colOff>251460</xdr:colOff>
      <xdr:row>16</xdr:row>
      <xdr:rowOff>113537</xdr:rowOff>
    </xdr:from>
    <xdr:to>
      <xdr:col>6</xdr:col>
      <xdr:colOff>166552</xdr:colOff>
      <xdr:row>18</xdr:row>
      <xdr:rowOff>144780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16B7671-D704-4507-AA54-A00E6ADC5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03320" y="3039617"/>
          <a:ext cx="1134292" cy="397003"/>
        </a:xfrm>
        <a:prstGeom prst="rect">
          <a:avLst/>
        </a:prstGeom>
      </xdr:spPr>
    </xdr:pic>
    <xdr:clientData/>
  </xdr:twoCellAnchor>
  <xdr:twoCellAnchor>
    <xdr:from>
      <xdr:col>20</xdr:col>
      <xdr:colOff>38100</xdr:colOff>
      <xdr:row>3</xdr:row>
      <xdr:rowOff>179070</xdr:rowOff>
    </xdr:from>
    <xdr:to>
      <xdr:col>27</xdr:col>
      <xdr:colOff>342900</xdr:colOff>
      <xdr:row>18</xdr:row>
      <xdr:rowOff>179070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0DFDF7E-4FA3-43CA-A613-278A01814C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167640</xdr:colOff>
      <xdr:row>8</xdr:row>
      <xdr:rowOff>165908</xdr:rowOff>
    </xdr:from>
    <xdr:to>
      <xdr:col>7</xdr:col>
      <xdr:colOff>407672</xdr:colOff>
      <xdr:row>10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851DD6-58BE-4FA0-BAE0-C04733CF717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6113"/>
        <a:stretch/>
      </xdr:blipFill>
      <xdr:spPr>
        <a:xfrm>
          <a:off x="3794760" y="1628948"/>
          <a:ext cx="2068832" cy="337012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15</xdr:row>
      <xdr:rowOff>136397</xdr:rowOff>
    </xdr:from>
    <xdr:to>
      <xdr:col>5</xdr:col>
      <xdr:colOff>562792</xdr:colOff>
      <xdr:row>17</xdr:row>
      <xdr:rowOff>167640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C41264C-3E29-460B-A1EB-7B8EB96C68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65220" y="2879597"/>
          <a:ext cx="1134292" cy="397003"/>
        </a:xfrm>
        <a:prstGeom prst="rect">
          <a:avLst/>
        </a:prstGeom>
      </xdr:spPr>
    </xdr:pic>
    <xdr:clientData/>
  </xdr:twoCellAnchor>
  <xdr:twoCellAnchor>
    <xdr:from>
      <xdr:col>16</xdr:col>
      <xdr:colOff>30480</xdr:colOff>
      <xdr:row>3</xdr:row>
      <xdr:rowOff>26670</xdr:rowOff>
    </xdr:from>
    <xdr:to>
      <xdr:col>27</xdr:col>
      <xdr:colOff>449580</xdr:colOff>
      <xdr:row>21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55D504-2AD4-45CD-BCAC-27A44653E5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167640</xdr:colOff>
      <xdr:row>8</xdr:row>
      <xdr:rowOff>165908</xdr:rowOff>
    </xdr:from>
    <xdr:to>
      <xdr:col>7</xdr:col>
      <xdr:colOff>407672</xdr:colOff>
      <xdr:row>10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D12BC4A-3BF6-40E5-B6E5-2B17E47F01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6113"/>
        <a:stretch/>
      </xdr:blipFill>
      <xdr:spPr>
        <a:xfrm>
          <a:off x="3794760" y="1628948"/>
          <a:ext cx="2068832" cy="337012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15</xdr:row>
      <xdr:rowOff>136397</xdr:rowOff>
    </xdr:from>
    <xdr:to>
      <xdr:col>5</xdr:col>
      <xdr:colOff>562792</xdr:colOff>
      <xdr:row>17</xdr:row>
      <xdr:rowOff>167640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DC4A7E5-42C0-40F6-94A4-EC7014FF97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65220" y="2879597"/>
          <a:ext cx="1134292" cy="397003"/>
        </a:xfrm>
        <a:prstGeom prst="rect">
          <a:avLst/>
        </a:prstGeom>
      </xdr:spPr>
    </xdr:pic>
    <xdr:clientData/>
  </xdr:twoCellAnchor>
  <xdr:twoCellAnchor>
    <xdr:from>
      <xdr:col>16</xdr:col>
      <xdr:colOff>30480</xdr:colOff>
      <xdr:row>3</xdr:row>
      <xdr:rowOff>26670</xdr:rowOff>
    </xdr:from>
    <xdr:to>
      <xdr:col>27</xdr:col>
      <xdr:colOff>449580</xdr:colOff>
      <xdr:row>21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53654AF-7000-4C47-88ED-80643B8563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6"/>
  <sheetViews>
    <sheetView tabSelected="1" workbookViewId="0">
      <selection activeCell="R29" sqref="R29"/>
    </sheetView>
  </sheetViews>
  <sheetFormatPr defaultRowHeight="14.4" x14ac:dyDescent="0.3"/>
  <cols>
    <col min="2" max="2" width="25.5546875" customWidth="1"/>
    <col min="3" max="3" width="9.5546875" bestFit="1" customWidth="1"/>
    <col min="9" max="9" width="10.5546875" bestFit="1" customWidth="1"/>
    <col min="10" max="11" width="10.5546875" customWidth="1"/>
    <col min="12" max="12" width="14.5546875" bestFit="1" customWidth="1"/>
    <col min="14" max="14" width="11.109375" bestFit="1" customWidth="1"/>
  </cols>
  <sheetData>
    <row r="1" spans="1:15" x14ac:dyDescent="0.3">
      <c r="A1" s="2" t="s">
        <v>21</v>
      </c>
    </row>
    <row r="2" spans="1:15" x14ac:dyDescent="0.3">
      <c r="B2" s="11" t="s">
        <v>25</v>
      </c>
      <c r="I2" t="s">
        <v>6</v>
      </c>
      <c r="J2" t="s">
        <v>12</v>
      </c>
      <c r="K2" t="s">
        <v>12</v>
      </c>
      <c r="L2" t="s">
        <v>7</v>
      </c>
      <c r="M2" t="s">
        <v>14</v>
      </c>
      <c r="N2" t="s">
        <v>16</v>
      </c>
      <c r="O2" t="s">
        <v>14</v>
      </c>
    </row>
    <row r="3" spans="1:15" x14ac:dyDescent="0.3">
      <c r="B3" s="14" t="s">
        <v>26</v>
      </c>
      <c r="I3" t="s">
        <v>9</v>
      </c>
      <c r="J3" t="s">
        <v>13</v>
      </c>
      <c r="K3" t="s">
        <v>5</v>
      </c>
      <c r="L3" t="s">
        <v>8</v>
      </c>
      <c r="M3" t="s">
        <v>15</v>
      </c>
      <c r="N3" t="s">
        <v>17</v>
      </c>
      <c r="O3" t="s">
        <v>18</v>
      </c>
    </row>
    <row r="4" spans="1:15" x14ac:dyDescent="0.3">
      <c r="C4">
        <v>10611.829959999999</v>
      </c>
      <c r="D4" t="s">
        <v>3</v>
      </c>
      <c r="E4" t="s">
        <v>19</v>
      </c>
      <c r="I4">
        <v>0</v>
      </c>
      <c r="J4" s="4">
        <f>I4*$C$19</f>
        <v>0</v>
      </c>
      <c r="K4" s="4">
        <f>J4*60</f>
        <v>0</v>
      </c>
      <c r="L4">
        <v>0</v>
      </c>
      <c r="M4">
        <f>L4*$C$21</f>
        <v>0</v>
      </c>
      <c r="N4">
        <f>'Dry Creek Interp'!P4</f>
        <v>0</v>
      </c>
      <c r="O4">
        <f>'Dry Creek Interp'!Q4</f>
        <v>0</v>
      </c>
    </row>
    <row r="5" spans="1:15" x14ac:dyDescent="0.3">
      <c r="B5" s="15" t="s">
        <v>1</v>
      </c>
      <c r="C5" s="11">
        <f>C4*3.28</f>
        <v>34806.802268799998</v>
      </c>
      <c r="D5" t="s">
        <v>4</v>
      </c>
      <c r="I5">
        <v>0.1</v>
      </c>
      <c r="J5" s="4">
        <f t="shared" ref="J5:J36" si="0">I5*$C$19</f>
        <v>0.10733678512695664</v>
      </c>
      <c r="K5" s="4">
        <f t="shared" ref="K5:K36" si="1">J5*60</f>
        <v>6.4402071076173986</v>
      </c>
      <c r="L5">
        <v>0.03</v>
      </c>
      <c r="M5">
        <f t="shared" ref="M5:M36" si="2">L5*$C$21</f>
        <v>60.599999999999994</v>
      </c>
      <c r="N5">
        <f>'Dry Creek Interp'!P5</f>
        <v>2</v>
      </c>
      <c r="O5">
        <f>'Dry Creek Interp'!Q5</f>
        <v>18.819270556787856</v>
      </c>
    </row>
    <row r="6" spans="1:15" x14ac:dyDescent="0.3">
      <c r="B6" s="15"/>
      <c r="C6">
        <v>519.96257800000001</v>
      </c>
      <c r="D6" t="s">
        <v>3</v>
      </c>
      <c r="E6" t="s">
        <v>19</v>
      </c>
      <c r="I6">
        <v>0.2</v>
      </c>
      <c r="J6" s="4">
        <f t="shared" si="0"/>
        <v>0.21467357025391329</v>
      </c>
      <c r="K6" s="4">
        <f t="shared" si="1"/>
        <v>12.880414215234797</v>
      </c>
      <c r="L6">
        <v>0.1</v>
      </c>
      <c r="M6">
        <f t="shared" si="2"/>
        <v>202</v>
      </c>
      <c r="N6">
        <f>'Dry Creek Interp'!P6</f>
        <v>4</v>
      </c>
      <c r="O6">
        <f>'Dry Creek Interp'!Q6</f>
        <v>37.638541113575712</v>
      </c>
    </row>
    <row r="7" spans="1:15" x14ac:dyDescent="0.3">
      <c r="B7" s="15" t="s">
        <v>22</v>
      </c>
      <c r="C7" s="16">
        <f>C6*3.28</f>
        <v>1705.47725584</v>
      </c>
      <c r="I7">
        <v>0.3</v>
      </c>
      <c r="J7" s="4">
        <f t="shared" si="0"/>
        <v>0.32201035538086992</v>
      </c>
      <c r="K7" s="4">
        <f t="shared" si="1"/>
        <v>19.320621322852194</v>
      </c>
      <c r="L7">
        <v>0.19</v>
      </c>
      <c r="M7">
        <f t="shared" si="2"/>
        <v>383.8</v>
      </c>
      <c r="N7">
        <f>'Dry Creek Interp'!P7</f>
        <v>6</v>
      </c>
      <c r="O7">
        <f>'Dry Creek Interp'!Q7</f>
        <v>56.457811670363569</v>
      </c>
    </row>
    <row r="8" spans="1:15" x14ac:dyDescent="0.3">
      <c r="B8" s="15"/>
      <c r="C8">
        <v>219.398887</v>
      </c>
      <c r="D8" t="s">
        <v>3</v>
      </c>
      <c r="E8" t="s">
        <v>19</v>
      </c>
      <c r="I8">
        <v>0.4</v>
      </c>
      <c r="J8" s="4">
        <f t="shared" si="0"/>
        <v>0.42934714050782657</v>
      </c>
      <c r="K8" s="4">
        <f t="shared" si="1"/>
        <v>25.760828430469594</v>
      </c>
      <c r="L8">
        <v>0.31</v>
      </c>
      <c r="M8">
        <f t="shared" si="2"/>
        <v>626.20000000000005</v>
      </c>
      <c r="N8">
        <f>'Dry Creek Interp'!P8</f>
        <v>8</v>
      </c>
      <c r="O8">
        <f>'Dry Creek Interp'!Q8</f>
        <v>94.84652519668667</v>
      </c>
    </row>
    <row r="9" spans="1:15" x14ac:dyDescent="0.3">
      <c r="B9" s="15" t="s">
        <v>23</v>
      </c>
      <c r="C9" s="16">
        <f>C8*3.28</f>
        <v>719.62834936000002</v>
      </c>
      <c r="D9" t="s">
        <v>4</v>
      </c>
      <c r="I9">
        <v>0.5</v>
      </c>
      <c r="J9" s="4">
        <f t="shared" si="0"/>
        <v>0.53668392563478318</v>
      </c>
      <c r="K9" s="4">
        <f t="shared" si="1"/>
        <v>32.201035538086991</v>
      </c>
      <c r="L9">
        <v>0.47</v>
      </c>
      <c r="M9">
        <f t="shared" si="2"/>
        <v>949.4</v>
      </c>
      <c r="N9">
        <f>'Dry Creek Interp'!P9</f>
        <v>10</v>
      </c>
      <c r="O9">
        <f>'Dry Creek Interp'!Q9</f>
        <v>138.75815649585834</v>
      </c>
    </row>
    <row r="10" spans="1:15" x14ac:dyDescent="0.3">
      <c r="B10" s="15"/>
      <c r="I10">
        <v>0.6</v>
      </c>
      <c r="J10" s="4">
        <f t="shared" si="0"/>
        <v>0.64402071076173983</v>
      </c>
      <c r="K10" s="4">
        <f t="shared" si="1"/>
        <v>38.641242645704388</v>
      </c>
      <c r="L10">
        <v>0.66</v>
      </c>
      <c r="M10">
        <f t="shared" si="2"/>
        <v>1333.2</v>
      </c>
      <c r="N10">
        <f>'Dry Creek Interp'!P10</f>
        <v>12</v>
      </c>
      <c r="O10">
        <f>'Dry Creek Interp'!Q10</f>
        <v>182.66978779503</v>
      </c>
    </row>
    <row r="11" spans="1:15" x14ac:dyDescent="0.3">
      <c r="B11" s="15" t="s">
        <v>2</v>
      </c>
      <c r="C11" s="14">
        <f>C7-C9</f>
        <v>985.84890647999998</v>
      </c>
      <c r="D11" t="s">
        <v>4</v>
      </c>
      <c r="I11">
        <v>0.7</v>
      </c>
      <c r="J11" s="4">
        <f t="shared" si="0"/>
        <v>0.75135749588869638</v>
      </c>
      <c r="K11" s="4">
        <f t="shared" si="1"/>
        <v>45.081449753321785</v>
      </c>
      <c r="L11">
        <v>0.82</v>
      </c>
      <c r="M11">
        <f t="shared" si="2"/>
        <v>1656.3999999999999</v>
      </c>
      <c r="N11">
        <f>'Dry Creek Interp'!P11</f>
        <v>14</v>
      </c>
      <c r="O11">
        <f>'Dry Creek Interp'!Q11</f>
        <v>233.60468169254503</v>
      </c>
    </row>
    <row r="12" spans="1:15" x14ac:dyDescent="0.3">
      <c r="B12" s="15"/>
      <c r="I12">
        <v>0.8</v>
      </c>
      <c r="J12" s="4">
        <f t="shared" si="0"/>
        <v>0.85869428101565315</v>
      </c>
      <c r="K12" s="4">
        <f t="shared" si="1"/>
        <v>51.521656860939189</v>
      </c>
      <c r="L12">
        <v>0.93</v>
      </c>
      <c r="M12">
        <f t="shared" si="2"/>
        <v>1878.6000000000001</v>
      </c>
      <c r="N12">
        <f>'Dry Creek Interp'!P12</f>
        <v>16</v>
      </c>
      <c r="O12">
        <f>'Dry Creek Interp'!Q12</f>
        <v>290.06249336290864</v>
      </c>
    </row>
    <row r="13" spans="1:15" x14ac:dyDescent="0.3">
      <c r="B13" s="15" t="s">
        <v>0</v>
      </c>
      <c r="C13" s="14">
        <f>0.0078*C5^0.77*((C5/C11)^0.385)</f>
        <v>96.627263430118504</v>
      </c>
      <c r="D13" t="s">
        <v>5</v>
      </c>
      <c r="E13" s="14">
        <f>C13/60</f>
        <v>1.610454390501975</v>
      </c>
      <c r="F13" t="s">
        <v>11</v>
      </c>
      <c r="I13">
        <v>0.9</v>
      </c>
      <c r="J13" s="4">
        <f t="shared" si="0"/>
        <v>0.9660310661426097</v>
      </c>
      <c r="K13" s="4">
        <f t="shared" si="1"/>
        <v>57.961863968556585</v>
      </c>
      <c r="L13">
        <v>0.99</v>
      </c>
      <c r="M13">
        <f t="shared" si="2"/>
        <v>1999.8</v>
      </c>
      <c r="N13">
        <f>'Dry Creek Interp'!P13</f>
        <v>18</v>
      </c>
      <c r="O13">
        <f>'Dry Creek Interp'!Q13</f>
        <v>346.52030503327222</v>
      </c>
    </row>
    <row r="14" spans="1:15" x14ac:dyDescent="0.3">
      <c r="B14" s="15"/>
      <c r="I14">
        <v>1</v>
      </c>
      <c r="J14" s="4">
        <f t="shared" si="0"/>
        <v>1.0733678512695664</v>
      </c>
      <c r="K14" s="4">
        <f t="shared" si="1"/>
        <v>64.402071076173982</v>
      </c>
      <c r="L14">
        <v>1</v>
      </c>
      <c r="M14">
        <f t="shared" si="2"/>
        <v>2020</v>
      </c>
      <c r="N14">
        <f>'Dry Creek Interp'!P14</f>
        <v>20</v>
      </c>
      <c r="O14">
        <f>'Dry Creek Interp'!Q14</f>
        <v>409.37082227151438</v>
      </c>
    </row>
    <row r="15" spans="1:15" x14ac:dyDescent="0.3">
      <c r="B15" s="15" t="s">
        <v>27</v>
      </c>
      <c r="C15" s="14">
        <f>0.6*C13</f>
        <v>57.976358058071099</v>
      </c>
      <c r="D15" t="s">
        <v>5</v>
      </c>
      <c r="E15" s="14">
        <f>C15/60</f>
        <v>0.96627263430118504</v>
      </c>
      <c r="F15" t="s">
        <v>11</v>
      </c>
      <c r="I15">
        <v>1.1000000000000001</v>
      </c>
      <c r="J15" s="4">
        <f t="shared" si="0"/>
        <v>1.180704636396523</v>
      </c>
      <c r="K15" s="4">
        <f t="shared" si="1"/>
        <v>70.842278183791379</v>
      </c>
      <c r="L15">
        <v>0.99</v>
      </c>
      <c r="M15">
        <f t="shared" si="2"/>
        <v>1999.8</v>
      </c>
      <c r="N15">
        <f>'Dry Creek Interp'!P15</f>
        <v>22</v>
      </c>
      <c r="O15">
        <f>'Dry Creek Interp'!Q15</f>
        <v>484.64790449866581</v>
      </c>
    </row>
    <row r="16" spans="1:15" x14ac:dyDescent="0.3">
      <c r="B16" s="15"/>
      <c r="I16">
        <v>1.2</v>
      </c>
      <c r="J16" s="4">
        <f t="shared" si="0"/>
        <v>1.2880414215234797</v>
      </c>
      <c r="K16" s="4">
        <f t="shared" si="1"/>
        <v>77.282485291408776</v>
      </c>
      <c r="L16">
        <v>0.93</v>
      </c>
      <c r="M16">
        <f t="shared" si="2"/>
        <v>1878.6000000000001</v>
      </c>
      <c r="N16">
        <f>'Dry Creek Interp'!P16</f>
        <v>24</v>
      </c>
      <c r="O16">
        <f>'Dry Creek Interp'!Q16</f>
        <v>559.92498672581723</v>
      </c>
    </row>
    <row r="17" spans="2:15" x14ac:dyDescent="0.3">
      <c r="B17" s="15" t="s">
        <v>10</v>
      </c>
      <c r="C17" s="14">
        <f>0.133*E13</f>
        <v>0.21419043393676268</v>
      </c>
      <c r="D17" t="s">
        <v>11</v>
      </c>
      <c r="I17">
        <v>1.3</v>
      </c>
      <c r="J17" s="4">
        <f t="shared" si="0"/>
        <v>1.3953782066504363</v>
      </c>
      <c r="K17" s="4">
        <f t="shared" si="1"/>
        <v>83.722692399026187</v>
      </c>
      <c r="L17">
        <v>0.86</v>
      </c>
      <c r="M17">
        <f t="shared" si="2"/>
        <v>1737.2</v>
      </c>
      <c r="N17">
        <f>'Dry Creek Interp'!P17</f>
        <v>26</v>
      </c>
      <c r="O17">
        <f>'Dry Creek Interp'!Q17</f>
        <v>638.20275860395816</v>
      </c>
    </row>
    <row r="18" spans="2:15" x14ac:dyDescent="0.3">
      <c r="B18" s="15"/>
      <c r="C18" s="14"/>
      <c r="I18">
        <v>1.4</v>
      </c>
      <c r="J18" s="4">
        <f t="shared" si="0"/>
        <v>1.5027149917773928</v>
      </c>
      <c r="K18" s="4">
        <f t="shared" si="1"/>
        <v>90.162899506643569</v>
      </c>
      <c r="L18">
        <v>0.78</v>
      </c>
      <c r="M18">
        <f t="shared" si="2"/>
        <v>1575.6000000000001</v>
      </c>
      <c r="N18">
        <f>'Dry Creek Interp'!P18</f>
        <v>28</v>
      </c>
      <c r="O18">
        <f>'Dry Creek Interp'!Q18</f>
        <v>738.57220157349343</v>
      </c>
    </row>
    <row r="19" spans="2:15" x14ac:dyDescent="0.3">
      <c r="B19" s="15" t="s">
        <v>24</v>
      </c>
      <c r="C19" s="14">
        <f>(E15)+(C17/2)</f>
        <v>1.0733678512695664</v>
      </c>
      <c r="D19" t="s">
        <v>11</v>
      </c>
      <c r="E19" s="13"/>
      <c r="F19" s="12"/>
      <c r="I19">
        <v>1.5</v>
      </c>
      <c r="J19" s="4">
        <f t="shared" si="0"/>
        <v>1.6100517769043496</v>
      </c>
      <c r="K19" s="4">
        <f t="shared" si="1"/>
        <v>96.60310661426098</v>
      </c>
      <c r="L19">
        <v>0.68</v>
      </c>
      <c r="M19">
        <f t="shared" si="2"/>
        <v>1373.6000000000001</v>
      </c>
      <c r="N19">
        <f>'Dry Creek Interp'!P19</f>
        <v>30</v>
      </c>
      <c r="O19">
        <f>'Dry Creek Interp'!Q19</f>
        <v>838.9416445430287</v>
      </c>
    </row>
    <row r="20" spans="2:15" x14ac:dyDescent="0.3">
      <c r="B20" s="15"/>
      <c r="I20">
        <v>1.6</v>
      </c>
      <c r="J20" s="4">
        <f t="shared" si="0"/>
        <v>1.7173885620313063</v>
      </c>
      <c r="K20" s="4">
        <f t="shared" si="1"/>
        <v>103.04331372187838</v>
      </c>
      <c r="L20">
        <v>0.56000000000000005</v>
      </c>
      <c r="M20">
        <f t="shared" si="2"/>
        <v>1131.2</v>
      </c>
      <c r="N20">
        <f>'Dry Creek Interp'!P20</f>
        <v>32</v>
      </c>
      <c r="O20">
        <f>'Dry Creek Interp'!Q20</f>
        <v>939.31108751256397</v>
      </c>
    </row>
    <row r="21" spans="2:15" x14ac:dyDescent="0.3">
      <c r="B21" s="15" t="s">
        <v>28</v>
      </c>
      <c r="C21" s="11">
        <v>2020</v>
      </c>
      <c r="D21" t="s">
        <v>20</v>
      </c>
      <c r="I21">
        <v>1.7</v>
      </c>
      <c r="J21" s="4">
        <f t="shared" si="0"/>
        <v>1.8247253471582627</v>
      </c>
      <c r="K21" s="4">
        <f t="shared" si="1"/>
        <v>109.48352082949576</v>
      </c>
      <c r="L21">
        <v>0.46</v>
      </c>
      <c r="M21">
        <f t="shared" si="2"/>
        <v>929.2</v>
      </c>
      <c r="N21">
        <f>'Dry Creek Interp'!P21</f>
        <v>34</v>
      </c>
      <c r="O21">
        <f>'Dry Creek Interp'!Q21</f>
        <v>1056.6081299474929</v>
      </c>
    </row>
    <row r="22" spans="2:15" x14ac:dyDescent="0.3">
      <c r="I22">
        <v>1.8</v>
      </c>
      <c r="J22" s="4">
        <f t="shared" si="0"/>
        <v>1.9320621322852194</v>
      </c>
      <c r="K22" s="4">
        <f t="shared" si="1"/>
        <v>115.92372793711317</v>
      </c>
      <c r="L22">
        <v>0.39</v>
      </c>
      <c r="M22">
        <f t="shared" si="2"/>
        <v>787.80000000000007</v>
      </c>
      <c r="N22">
        <f>'Dry Creek Interp'!P22</f>
        <v>36</v>
      </c>
      <c r="O22">
        <f>'Dry Creek Interp'!Q22</f>
        <v>1175.7968434738159</v>
      </c>
    </row>
    <row r="23" spans="2:15" x14ac:dyDescent="0.3">
      <c r="I23">
        <v>1.9</v>
      </c>
      <c r="J23" s="4">
        <f t="shared" si="0"/>
        <v>2.0393989174121758</v>
      </c>
      <c r="K23" s="4">
        <f t="shared" si="1"/>
        <v>122.36393504473055</v>
      </c>
      <c r="L23">
        <v>0.33</v>
      </c>
      <c r="M23">
        <f t="shared" si="2"/>
        <v>666.6</v>
      </c>
      <c r="N23">
        <f>'Dry Creek Interp'!P23</f>
        <v>38</v>
      </c>
      <c r="O23">
        <f>'Dry Creek Interp'!Q23</f>
        <v>1294.9855570001391</v>
      </c>
    </row>
    <row r="24" spans="2:15" x14ac:dyDescent="0.3">
      <c r="I24">
        <v>2</v>
      </c>
      <c r="J24" s="4">
        <f t="shared" si="0"/>
        <v>2.1467357025391327</v>
      </c>
      <c r="K24" s="4">
        <f t="shared" si="1"/>
        <v>128.80414215234796</v>
      </c>
      <c r="L24">
        <v>0.28000000000000003</v>
      </c>
      <c r="M24">
        <f t="shared" si="2"/>
        <v>565.6</v>
      </c>
      <c r="N24">
        <f>'Dry Creek Interp'!P24</f>
        <v>40</v>
      </c>
      <c r="O24">
        <f>'Dry Creek Interp'!Q24</f>
        <v>1401.388859390705</v>
      </c>
    </row>
    <row r="25" spans="2:15" x14ac:dyDescent="0.3">
      <c r="I25">
        <v>2.2000000000000002</v>
      </c>
      <c r="J25" s="4">
        <f t="shared" si="0"/>
        <v>2.361409272793046</v>
      </c>
      <c r="K25" s="4">
        <f t="shared" si="1"/>
        <v>141.68455636758276</v>
      </c>
      <c r="L25">
        <v>0.20699999999999999</v>
      </c>
      <c r="M25">
        <f t="shared" si="2"/>
        <v>418.14</v>
      </c>
      <c r="N25">
        <f>'Dry Creek Interp'!P25</f>
        <v>42</v>
      </c>
      <c r="O25">
        <f>'Dry Creek Interp'!Q25</f>
        <v>1501.7583023602401</v>
      </c>
    </row>
    <row r="26" spans="2:15" x14ac:dyDescent="0.3">
      <c r="I26">
        <v>2.4</v>
      </c>
      <c r="J26" s="4">
        <f t="shared" si="0"/>
        <v>2.5760828430469593</v>
      </c>
      <c r="K26" s="4">
        <f t="shared" si="1"/>
        <v>154.56497058281755</v>
      </c>
      <c r="L26">
        <v>0.14699999999999999</v>
      </c>
      <c r="M26">
        <f t="shared" si="2"/>
        <v>296.94</v>
      </c>
      <c r="N26">
        <f>'Dry Creek Interp'!P26</f>
        <v>44</v>
      </c>
      <c r="O26">
        <f>'Dry Creek Interp'!Q26</f>
        <v>1602.1277453297755</v>
      </c>
    </row>
    <row r="27" spans="2:15" x14ac:dyDescent="0.3">
      <c r="I27">
        <v>2.6</v>
      </c>
      <c r="J27" s="4">
        <f t="shared" si="0"/>
        <v>2.7907564133008727</v>
      </c>
      <c r="K27" s="4">
        <f t="shared" si="1"/>
        <v>167.44538479805237</v>
      </c>
      <c r="L27">
        <v>0.107</v>
      </c>
      <c r="M27">
        <f t="shared" si="2"/>
        <v>216.14</v>
      </c>
      <c r="N27">
        <f>'Dry Creek Interp'!P27</f>
        <v>46</v>
      </c>
      <c r="O27">
        <f>'Dry Creek Interp'!Q27</f>
        <v>1688.091816955776</v>
      </c>
    </row>
    <row r="28" spans="2:15" x14ac:dyDescent="0.3">
      <c r="I28">
        <v>2.8</v>
      </c>
      <c r="J28" s="4">
        <f t="shared" si="0"/>
        <v>3.0054299835547855</v>
      </c>
      <c r="K28" s="4">
        <f t="shared" si="1"/>
        <v>180.32579901328714</v>
      </c>
      <c r="L28">
        <v>7.6999999999999999E-2</v>
      </c>
      <c r="M28">
        <f t="shared" si="2"/>
        <v>155.54</v>
      </c>
      <c r="N28">
        <f>'Dry Creek Interp'!P28</f>
        <v>48</v>
      </c>
      <c r="O28">
        <f>'Dry Creek Interp'!Q28</f>
        <v>1757.0958089973317</v>
      </c>
    </row>
    <row r="29" spans="2:15" x14ac:dyDescent="0.3">
      <c r="I29">
        <v>3</v>
      </c>
      <c r="J29" s="4">
        <f t="shared" si="0"/>
        <v>3.2201035538086993</v>
      </c>
      <c r="K29" s="4">
        <f t="shared" si="1"/>
        <v>193.20621322852196</v>
      </c>
      <c r="L29">
        <v>5.5E-2</v>
      </c>
      <c r="M29">
        <f t="shared" si="2"/>
        <v>111.1</v>
      </c>
      <c r="N29">
        <f>'Dry Creek Interp'!P29</f>
        <v>50</v>
      </c>
      <c r="O29">
        <f>'Dry Creek Interp'!Q29</f>
        <v>1826.0998010388871</v>
      </c>
    </row>
    <row r="30" spans="2:15" x14ac:dyDescent="0.3">
      <c r="I30">
        <v>3.2</v>
      </c>
      <c r="J30" s="4">
        <f t="shared" si="0"/>
        <v>3.4347771240626126</v>
      </c>
      <c r="K30" s="4">
        <f t="shared" si="1"/>
        <v>206.08662744375675</v>
      </c>
      <c r="L30">
        <v>0.04</v>
      </c>
      <c r="M30">
        <f t="shared" si="2"/>
        <v>80.8</v>
      </c>
      <c r="N30">
        <f>'Dry Creek Interp'!P30</f>
        <v>52</v>
      </c>
      <c r="O30">
        <f>'Dry Creek Interp'!Q30</f>
        <v>1887.6020689529687</v>
      </c>
    </row>
    <row r="31" spans="2:15" x14ac:dyDescent="0.3">
      <c r="I31">
        <v>3.4</v>
      </c>
      <c r="J31" s="4">
        <f t="shared" si="0"/>
        <v>3.6494506943165255</v>
      </c>
      <c r="K31" s="4">
        <f t="shared" si="1"/>
        <v>218.96704165899152</v>
      </c>
      <c r="L31">
        <v>2.9000000000000001E-2</v>
      </c>
      <c r="M31">
        <f t="shared" si="2"/>
        <v>58.580000000000005</v>
      </c>
      <c r="N31">
        <f>'Dry Creek Interp'!P31</f>
        <v>54</v>
      </c>
      <c r="O31">
        <f>'Dry Creek Interp'!Q31</f>
        <v>1925.2406100665444</v>
      </c>
    </row>
    <row r="32" spans="2:15" x14ac:dyDescent="0.3">
      <c r="I32">
        <v>3.6</v>
      </c>
      <c r="J32" s="4">
        <f t="shared" si="0"/>
        <v>3.8641242645704388</v>
      </c>
      <c r="K32" s="4">
        <f t="shared" si="1"/>
        <v>231.84745587422634</v>
      </c>
      <c r="L32">
        <v>2.1000000000000001E-2</v>
      </c>
      <c r="M32">
        <f t="shared" si="2"/>
        <v>42.42</v>
      </c>
      <c r="N32">
        <f>'Dry Creek Interp'!P32</f>
        <v>56</v>
      </c>
      <c r="O32">
        <f>'Dry Creek Interp'!Q32</f>
        <v>1962.8791511801201</v>
      </c>
    </row>
    <row r="33" spans="9:15" x14ac:dyDescent="0.3">
      <c r="I33">
        <v>3.8</v>
      </c>
      <c r="J33" s="4">
        <f t="shared" si="0"/>
        <v>4.0787978348243517</v>
      </c>
      <c r="K33" s="4">
        <f t="shared" si="1"/>
        <v>244.72787008946111</v>
      </c>
      <c r="L33">
        <v>1.4999999999999999E-2</v>
      </c>
      <c r="M33">
        <f t="shared" si="2"/>
        <v>30.299999999999997</v>
      </c>
      <c r="N33">
        <f>'Dry Creek Interp'!P33</f>
        <v>58</v>
      </c>
      <c r="O33">
        <f>'Dry Creek Interp'!Q33</f>
        <v>1999.9196153822827</v>
      </c>
    </row>
    <row r="34" spans="9:15" x14ac:dyDescent="0.3">
      <c r="I34">
        <v>4</v>
      </c>
      <c r="J34" s="4">
        <f t="shared" si="0"/>
        <v>4.2934714050782654</v>
      </c>
      <c r="K34" s="4">
        <f t="shared" si="1"/>
        <v>257.60828430469593</v>
      </c>
      <c r="L34">
        <v>1.0999999999999999E-2</v>
      </c>
      <c r="M34">
        <f t="shared" si="2"/>
        <v>22.22</v>
      </c>
      <c r="N34">
        <f>'Dry Creek Interp'!P34</f>
        <v>60</v>
      </c>
      <c r="O34">
        <f>'Dry Creek Interp'!Q34</f>
        <v>2006.1927055678786</v>
      </c>
    </row>
    <row r="35" spans="9:15" x14ac:dyDescent="0.3">
      <c r="I35">
        <v>4.5</v>
      </c>
      <c r="J35" s="4">
        <f t="shared" si="0"/>
        <v>4.8301553307130485</v>
      </c>
      <c r="K35" s="4">
        <f t="shared" si="1"/>
        <v>289.80931984278288</v>
      </c>
      <c r="L35">
        <v>5.0000000000000001E-3</v>
      </c>
      <c r="M35">
        <f t="shared" si="2"/>
        <v>10.1</v>
      </c>
      <c r="N35">
        <f>'Dry Creek Interp'!P35</f>
        <v>62</v>
      </c>
      <c r="O35">
        <f>'Dry Creek Interp'!Q35</f>
        <v>2012.4657957534746</v>
      </c>
    </row>
    <row r="36" spans="9:15" x14ac:dyDescent="0.3">
      <c r="I36">
        <v>5</v>
      </c>
      <c r="J36" s="4">
        <f t="shared" si="0"/>
        <v>5.3668392563478315</v>
      </c>
      <c r="K36" s="4">
        <f t="shared" si="1"/>
        <v>322.0103553808699</v>
      </c>
      <c r="L36">
        <v>0</v>
      </c>
      <c r="M36">
        <f t="shared" si="2"/>
        <v>0</v>
      </c>
      <c r="N36">
        <f>'Dry Creek Interp'!P36</f>
        <v>64</v>
      </c>
      <c r="O36">
        <f>'Dry Creek Interp'!Q36</f>
        <v>2018.7388859390705</v>
      </c>
    </row>
    <row r="37" spans="9:15" x14ac:dyDescent="0.3">
      <c r="N37">
        <f>'Dry Creek Interp'!P37</f>
        <v>66</v>
      </c>
      <c r="O37">
        <f>'Dry Creek Interp'!Q37</f>
        <v>2014.9880238753335</v>
      </c>
    </row>
    <row r="38" spans="9:15" x14ac:dyDescent="0.3">
      <c r="N38">
        <f>'Dry Creek Interp'!P38</f>
        <v>68</v>
      </c>
      <c r="O38">
        <f>'Dry Creek Interp'!Q38</f>
        <v>2008.7149336897376</v>
      </c>
    </row>
    <row r="39" spans="9:15" x14ac:dyDescent="0.3">
      <c r="N39">
        <f>'Dry Creek Interp'!P39</f>
        <v>70</v>
      </c>
      <c r="O39">
        <f>'Dry Creek Interp'!Q39</f>
        <v>2002.4418435041416</v>
      </c>
    </row>
    <row r="40" spans="9:15" x14ac:dyDescent="0.3">
      <c r="N40">
        <f>'Dry Creek Interp'!P40</f>
        <v>72</v>
      </c>
      <c r="O40">
        <f>'Dry Creek Interp'!Q40</f>
        <v>1978.012519911274</v>
      </c>
    </row>
    <row r="41" spans="9:15" x14ac:dyDescent="0.3">
      <c r="N41">
        <f>'Dry Creek Interp'!P41</f>
        <v>74</v>
      </c>
      <c r="O41">
        <f>'Dry Creek Interp'!Q41</f>
        <v>1940.3739787976983</v>
      </c>
    </row>
    <row r="42" spans="9:15" x14ac:dyDescent="0.3">
      <c r="N42">
        <f>'Dry Creek Interp'!P42</f>
        <v>76</v>
      </c>
      <c r="O42">
        <f>'Dry Creek Interp'!Q42</f>
        <v>1902.7354376841229</v>
      </c>
    </row>
    <row r="43" spans="9:15" x14ac:dyDescent="0.3">
      <c r="N43">
        <f>'Dry Creek Interp'!P43</f>
        <v>78</v>
      </c>
      <c r="O43">
        <f>'Dry Creek Interp'!Q43</f>
        <v>1862.8463793323049</v>
      </c>
    </row>
    <row r="44" spans="9:15" x14ac:dyDescent="0.3">
      <c r="N44">
        <f>'Dry Creek Interp'!P44</f>
        <v>80</v>
      </c>
      <c r="O44">
        <f>'Dry Creek Interp'!Q44</f>
        <v>1818.9347480331332</v>
      </c>
    </row>
    <row r="45" spans="9:15" x14ac:dyDescent="0.3">
      <c r="N45">
        <f>'Dry Creek Interp'!P45</f>
        <v>82</v>
      </c>
      <c r="O45">
        <f>'Dry Creek Interp'!Q45</f>
        <v>1775.0231167339616</v>
      </c>
    </row>
    <row r="46" spans="9:15" x14ac:dyDescent="0.3">
      <c r="N46">
        <f>'Dry Creek Interp'!P46</f>
        <v>84</v>
      </c>
      <c r="O46">
        <f>'Dry Creek Interp'!Q46</f>
        <v>1730.2416976397601</v>
      </c>
    </row>
    <row r="47" spans="9:15" x14ac:dyDescent="0.3">
      <c r="N47">
        <f>'Dry Creek Interp'!P47</f>
        <v>86</v>
      </c>
      <c r="O47">
        <f>'Dry Creek Interp'!Q47</f>
        <v>1680.0569761549923</v>
      </c>
    </row>
    <row r="48" spans="9:15" x14ac:dyDescent="0.3">
      <c r="N48">
        <f>'Dry Creek Interp'!P48</f>
        <v>88</v>
      </c>
      <c r="O48">
        <f>'Dry Creek Interp'!Q48</f>
        <v>1629.8722546702247</v>
      </c>
    </row>
    <row r="49" spans="14:15" x14ac:dyDescent="0.3">
      <c r="N49">
        <f>'Dry Creek Interp'!P49</f>
        <v>90</v>
      </c>
      <c r="O49">
        <f>'Dry Creek Interp'!Q49</f>
        <v>1579.6875331854569</v>
      </c>
    </row>
    <row r="50" spans="14:15" x14ac:dyDescent="0.3">
      <c r="N50">
        <f>'Dry Creek Interp'!P50</f>
        <v>92</v>
      </c>
      <c r="O50">
        <f>'Dry Creek Interp'!Q50</f>
        <v>1517.9785146258616</v>
      </c>
    </row>
    <row r="51" spans="14:15" x14ac:dyDescent="0.3">
      <c r="N51">
        <f>'Dry Creek Interp'!P51</f>
        <v>94</v>
      </c>
      <c r="O51">
        <f>'Dry Creek Interp'!Q51</f>
        <v>1455.2476127699024</v>
      </c>
    </row>
    <row r="52" spans="14:15" x14ac:dyDescent="0.3">
      <c r="N52">
        <f>'Dry Creek Interp'!P52</f>
        <v>96</v>
      </c>
      <c r="O52">
        <f>'Dry Creek Interp'!Q52</f>
        <v>1392.5167109139429</v>
      </c>
    </row>
    <row r="53" spans="14:15" x14ac:dyDescent="0.3">
      <c r="N53">
        <f>'Dry Creek Interp'!P53</f>
        <v>98</v>
      </c>
      <c r="O53">
        <f>'Dry Creek Interp'!Q53</f>
        <v>1321.0229708695799</v>
      </c>
    </row>
    <row r="54" spans="14:15" x14ac:dyDescent="0.3">
      <c r="N54">
        <f>'Dry Creek Interp'!P54</f>
        <v>100</v>
      </c>
      <c r="O54">
        <f>'Dry Creek Interp'!Q54</f>
        <v>1245.7458886424286</v>
      </c>
    </row>
    <row r="55" spans="14:15" x14ac:dyDescent="0.3">
      <c r="N55">
        <f>'Dry Creek Interp'!P55</f>
        <v>102</v>
      </c>
      <c r="O55">
        <f>'Dry Creek Interp'!Q55</f>
        <v>1170.468806415277</v>
      </c>
    </row>
    <row r="56" spans="14:15" x14ac:dyDescent="0.3">
      <c r="N56">
        <f>'Dry Creek Interp'!P56</f>
        <v>104</v>
      </c>
      <c r="O56">
        <f>'Dry Creek Interp'!Q56</f>
        <v>1101.1931034901047</v>
      </c>
    </row>
    <row r="57" spans="14:15" x14ac:dyDescent="0.3">
      <c r="N57">
        <f>'Dry Creek Interp'!P57</f>
        <v>106</v>
      </c>
      <c r="O57">
        <f>'Dry Creek Interp'!Q57</f>
        <v>1038.462201634145</v>
      </c>
    </row>
    <row r="58" spans="14:15" x14ac:dyDescent="0.3">
      <c r="N58">
        <f>'Dry Creek Interp'!P58</f>
        <v>108</v>
      </c>
      <c r="O58">
        <f>'Dry Creek Interp'!Q58</f>
        <v>975.7312997781853</v>
      </c>
    </row>
    <row r="59" spans="14:15" x14ac:dyDescent="0.3">
      <c r="N59">
        <f>'Dry Creek Interp'!P59</f>
        <v>110</v>
      </c>
      <c r="O59">
        <f>'Dry Creek Interp'!Q59</f>
        <v>917.860278545558</v>
      </c>
    </row>
    <row r="60" spans="14:15" x14ac:dyDescent="0.3">
      <c r="N60">
        <f>'Dry Creek Interp'!P60</f>
        <v>112</v>
      </c>
      <c r="O60">
        <f>'Dry Creek Interp'!Q60</f>
        <v>873.94864724638637</v>
      </c>
    </row>
    <row r="61" spans="14:15" x14ac:dyDescent="0.3">
      <c r="N61">
        <f>'Dry Creek Interp'!P61</f>
        <v>114</v>
      </c>
      <c r="O61">
        <f>'Dry Creek Interp'!Q61</f>
        <v>830.03701594721474</v>
      </c>
    </row>
    <row r="62" spans="14:15" x14ac:dyDescent="0.3">
      <c r="N62">
        <f>'Dry Creek Interp'!P62</f>
        <v>116</v>
      </c>
      <c r="O62">
        <f>'Dry Creek Interp'!Q62</f>
        <v>786.36461541260849</v>
      </c>
    </row>
    <row r="63" spans="14:15" x14ac:dyDescent="0.3">
      <c r="N63">
        <f>'Dry Creek Interp'!P63</f>
        <v>118</v>
      </c>
      <c r="O63">
        <f>'Dry Creek Interp'!Q63</f>
        <v>748.72607429903269</v>
      </c>
    </row>
    <row r="64" spans="14:15" x14ac:dyDescent="0.3">
      <c r="N64">
        <f>'Dry Creek Interp'!P64</f>
        <v>120</v>
      </c>
      <c r="O64">
        <f>'Dry Creek Interp'!Q64</f>
        <v>711.08753318545678</v>
      </c>
    </row>
    <row r="65" spans="14:15" x14ac:dyDescent="0.3">
      <c r="N65">
        <f>'Dry Creek Interp'!P65</f>
        <v>122</v>
      </c>
      <c r="O65">
        <f>'Dry Creek Interp'!Q65</f>
        <v>673.44899207188098</v>
      </c>
    </row>
    <row r="66" spans="14:15" x14ac:dyDescent="0.3">
      <c r="N66">
        <f>'Dry Creek Interp'!P66</f>
        <v>124</v>
      </c>
      <c r="O66">
        <f>'Dry Creek Interp'!Q66</f>
        <v>640.94204246525442</v>
      </c>
    </row>
    <row r="67" spans="14:15" x14ac:dyDescent="0.3">
      <c r="N67">
        <f>'Dry Creek Interp'!P67</f>
        <v>126</v>
      </c>
      <c r="O67">
        <f>'Dry Creek Interp'!Q67</f>
        <v>609.57659153727479</v>
      </c>
    </row>
    <row r="68" spans="14:15" x14ac:dyDescent="0.3">
      <c r="N68">
        <f>'Dry Creek Interp'!P68</f>
        <v>128</v>
      </c>
      <c r="O68">
        <f>'Dry Creek Interp'!Q68</f>
        <v>578.21114060929506</v>
      </c>
    </row>
    <row r="69" spans="14:15" x14ac:dyDescent="0.3">
      <c r="N69">
        <f>'Dry Creek Interp'!P69</f>
        <v>130</v>
      </c>
      <c r="O69">
        <f>'Dry Creek Interp'!Q69</f>
        <v>551.90935346736012</v>
      </c>
    </row>
    <row r="70" spans="14:15" x14ac:dyDescent="0.3">
      <c r="N70">
        <f>'Dry Creek Interp'!P70</f>
        <v>132</v>
      </c>
      <c r="O70">
        <f>'Dry Creek Interp'!Q70</f>
        <v>529.01257428993495</v>
      </c>
    </row>
    <row r="71" spans="14:15" x14ac:dyDescent="0.3">
      <c r="N71">
        <f>'Dry Creek Interp'!P71</f>
        <v>134</v>
      </c>
      <c r="O71">
        <f>'Dry Creek Interp'!Q71</f>
        <v>506.11579511250972</v>
      </c>
    </row>
    <row r="72" spans="14:15" x14ac:dyDescent="0.3">
      <c r="N72">
        <f>'Dry Creek Interp'!P72</f>
        <v>136</v>
      </c>
      <c r="O72">
        <f>'Dry Creek Interp'!Q72</f>
        <v>483.21901593508449</v>
      </c>
    </row>
    <row r="73" spans="14:15" x14ac:dyDescent="0.3">
      <c r="N73">
        <f>'Dry Creek Interp'!P73</f>
        <v>138</v>
      </c>
      <c r="O73">
        <f>'Dry Creek Interp'!Q73</f>
        <v>460.3222367576592</v>
      </c>
    </row>
    <row r="74" spans="14:15" x14ac:dyDescent="0.3">
      <c r="N74">
        <f>'Dry Creek Interp'!P74</f>
        <v>140</v>
      </c>
      <c r="O74">
        <f>'Dry Creek Interp'!Q74</f>
        <v>437.42545758023397</v>
      </c>
    </row>
    <row r="75" spans="14:15" x14ac:dyDescent="0.3">
      <c r="N75">
        <f>'Dry Creek Interp'!P75</f>
        <v>142</v>
      </c>
      <c r="O75">
        <f>'Dry Creek Interp'!Q75</f>
        <v>415.171790468062</v>
      </c>
    </row>
    <row r="76" spans="14:15" x14ac:dyDescent="0.3">
      <c r="N76">
        <f>'Dry Creek Interp'!P76</f>
        <v>144</v>
      </c>
      <c r="O76">
        <f>'Dry Creek Interp'!Q76</f>
        <v>396.3525199112741</v>
      </c>
    </row>
    <row r="77" spans="14:15" x14ac:dyDescent="0.3">
      <c r="N77">
        <f>'Dry Creek Interp'!P77</f>
        <v>146</v>
      </c>
      <c r="O77">
        <f>'Dry Creek Interp'!Q77</f>
        <v>377.53324935448626</v>
      </c>
    </row>
    <row r="78" spans="14:15" x14ac:dyDescent="0.3">
      <c r="N78">
        <f>'Dry Creek Interp'!P78</f>
        <v>148</v>
      </c>
      <c r="O78">
        <f>'Dry Creek Interp'!Q78</f>
        <v>358.71397879769842</v>
      </c>
    </row>
    <row r="79" spans="14:15" x14ac:dyDescent="0.3">
      <c r="N79">
        <f>'Dry Creek Interp'!P79</f>
        <v>150</v>
      </c>
      <c r="O79">
        <f>'Dry Creek Interp'!Q79</f>
        <v>339.89470824091052</v>
      </c>
    </row>
    <row r="80" spans="14:15" x14ac:dyDescent="0.3">
      <c r="N80">
        <f>'Dry Creek Interp'!P80</f>
        <v>152</v>
      </c>
      <c r="O80">
        <f>'Dry Creek Interp'!Q80</f>
        <v>321.07543768412268</v>
      </c>
    </row>
    <row r="81" spans="14:15" x14ac:dyDescent="0.3">
      <c r="N81">
        <f>'Dry Creek Interp'!P81</f>
        <v>154</v>
      </c>
      <c r="O81">
        <f>'Dry Creek Interp'!Q81</f>
        <v>302.25616712733483</v>
      </c>
    </row>
    <row r="82" spans="14:15" x14ac:dyDescent="0.3">
      <c r="N82">
        <f>'Dry Creek Interp'!P82</f>
        <v>156</v>
      </c>
      <c r="O82">
        <f>'Dry Creek Interp'!Q82</f>
        <v>287.93793104703133</v>
      </c>
    </row>
    <row r="83" spans="14:15" x14ac:dyDescent="0.3">
      <c r="N83">
        <f>'Dry Creek Interp'!P83</f>
        <v>158</v>
      </c>
      <c r="O83">
        <f>'Dry Creek Interp'!Q83</f>
        <v>275.39175067583943</v>
      </c>
    </row>
    <row r="84" spans="14:15" x14ac:dyDescent="0.3">
      <c r="N84">
        <f>'Dry Creek Interp'!P84</f>
        <v>160</v>
      </c>
      <c r="O84">
        <f>'Dry Creek Interp'!Q84</f>
        <v>262.84557030464754</v>
      </c>
    </row>
    <row r="85" spans="14:15" x14ac:dyDescent="0.3">
      <c r="N85">
        <f>'Dry Creek Interp'!P85</f>
        <v>162</v>
      </c>
      <c r="O85">
        <f>'Dry Creek Interp'!Q85</f>
        <v>250.29938993345567</v>
      </c>
    </row>
    <row r="86" spans="14:15" x14ac:dyDescent="0.3">
      <c r="N86">
        <f>'Dry Creek Interp'!P86</f>
        <v>164</v>
      </c>
      <c r="O86">
        <f>'Dry Creek Interp'!Q86</f>
        <v>237.75320956226378</v>
      </c>
    </row>
    <row r="87" spans="14:15" x14ac:dyDescent="0.3">
      <c r="N87">
        <f>'Dry Creek Interp'!P87</f>
        <v>166</v>
      </c>
      <c r="O87">
        <f>'Dry Creek Interp'!Q87</f>
        <v>225.20702919107191</v>
      </c>
    </row>
    <row r="88" spans="14:15" x14ac:dyDescent="0.3">
      <c r="N88">
        <f>'Dry Creek Interp'!P88</f>
        <v>168</v>
      </c>
      <c r="O88">
        <f>'Dry Creek Interp'!Q88</f>
        <v>213.53063661491001</v>
      </c>
    </row>
    <row r="89" spans="14:15" x14ac:dyDescent="0.3">
      <c r="N89">
        <f>'Dry Creek Interp'!P89</f>
        <v>170</v>
      </c>
      <c r="O89">
        <f>'Dry Creek Interp'!Q89</f>
        <v>204.12100133651606</v>
      </c>
    </row>
    <row r="90" spans="14:15" x14ac:dyDescent="0.3">
      <c r="N90">
        <f>'Dry Creek Interp'!P90</f>
        <v>172</v>
      </c>
      <c r="O90">
        <f>'Dry Creek Interp'!Q90</f>
        <v>194.71136605812211</v>
      </c>
    </row>
    <row r="91" spans="14:15" x14ac:dyDescent="0.3">
      <c r="N91">
        <f>'Dry Creek Interp'!P91</f>
        <v>174</v>
      </c>
      <c r="O91">
        <f>'Dry Creek Interp'!Q91</f>
        <v>185.30173077972813</v>
      </c>
    </row>
    <row r="92" spans="14:15" x14ac:dyDescent="0.3">
      <c r="N92">
        <f>'Dry Creek Interp'!P92</f>
        <v>176</v>
      </c>
      <c r="O92">
        <f>'Dry Creek Interp'!Q92</f>
        <v>175.89209550133421</v>
      </c>
    </row>
    <row r="93" spans="14:15" x14ac:dyDescent="0.3">
      <c r="N93">
        <f>'Dry Creek Interp'!P93</f>
        <v>178</v>
      </c>
      <c r="O93">
        <f>'Dry Creek Interp'!Q93</f>
        <v>166.48246022294023</v>
      </c>
    </row>
    <row r="94" spans="14:15" x14ac:dyDescent="0.3">
      <c r="N94">
        <f>'Dry Creek Interp'!P94</f>
        <v>180</v>
      </c>
      <c r="O94">
        <f>'Dry Creek Interp'!Q94</f>
        <v>157.07282494454628</v>
      </c>
    </row>
    <row r="95" spans="14:15" x14ac:dyDescent="0.3">
      <c r="N95">
        <f>'Dry Creek Interp'!P95</f>
        <v>182</v>
      </c>
      <c r="O95">
        <f>'Dry Creek Interp'!Q95</f>
        <v>149.76367242184506</v>
      </c>
    </row>
    <row r="96" spans="14:15" x14ac:dyDescent="0.3">
      <c r="N96">
        <f>'Dry Creek Interp'!P96</f>
        <v>184</v>
      </c>
      <c r="O96">
        <f>'Dry Creek Interp'!Q96</f>
        <v>142.86327321768954</v>
      </c>
    </row>
    <row r="97" spans="14:15" x14ac:dyDescent="0.3">
      <c r="N97">
        <f>'Dry Creek Interp'!P97</f>
        <v>186</v>
      </c>
      <c r="O97">
        <f>'Dry Creek Interp'!Q97</f>
        <v>135.96287401353399</v>
      </c>
    </row>
    <row r="98" spans="14:15" x14ac:dyDescent="0.3">
      <c r="N98">
        <f>'Dry Creek Interp'!P98</f>
        <v>188</v>
      </c>
      <c r="O98">
        <f>'Dry Creek Interp'!Q98</f>
        <v>129.06247480937847</v>
      </c>
    </row>
    <row r="99" spans="14:15" x14ac:dyDescent="0.3">
      <c r="N99">
        <f>'Dry Creek Interp'!P99</f>
        <v>190</v>
      </c>
      <c r="O99">
        <f>'Dry Creek Interp'!Q99</f>
        <v>122.16207560522292</v>
      </c>
    </row>
    <row r="100" spans="14:15" x14ac:dyDescent="0.3">
      <c r="N100">
        <f>'Dry Creek Interp'!P100</f>
        <v>192</v>
      </c>
      <c r="O100">
        <f>'Dry Creek Interp'!Q100</f>
        <v>115.2616764010674</v>
      </c>
    </row>
    <row r="101" spans="14:15" x14ac:dyDescent="0.3">
      <c r="N101">
        <f>'Dry Creek Interp'!P101</f>
        <v>194</v>
      </c>
      <c r="O101">
        <f>'Dry Creek Interp'!Q101</f>
        <v>109.23268899789444</v>
      </c>
    </row>
    <row r="102" spans="14:15" x14ac:dyDescent="0.3">
      <c r="N102">
        <f>'Dry Creek Interp'!P102</f>
        <v>196</v>
      </c>
      <c r="O102">
        <f>'Dry Creek Interp'!Q102</f>
        <v>104.52787135869748</v>
      </c>
    </row>
    <row r="103" spans="14:15" x14ac:dyDescent="0.3">
      <c r="N103">
        <f>'Dry Creek Interp'!P103</f>
        <v>198</v>
      </c>
      <c r="O103">
        <f>'Dry Creek Interp'!Q103</f>
        <v>99.823053719500521</v>
      </c>
    </row>
    <row r="104" spans="14:15" x14ac:dyDescent="0.3">
      <c r="N104">
        <f>'Dry Creek Interp'!P104</f>
        <v>200</v>
      </c>
      <c r="O104">
        <f>'Dry Creek Interp'!Q104</f>
        <v>95.118236080303546</v>
      </c>
    </row>
    <row r="105" spans="14:15" x14ac:dyDescent="0.3">
      <c r="N105">
        <f>'Dry Creek Interp'!P105</f>
        <v>202</v>
      </c>
      <c r="O105">
        <f>'Dry Creek Interp'!Q105</f>
        <v>90.413418441106586</v>
      </c>
    </row>
    <row r="106" spans="14:15" x14ac:dyDescent="0.3">
      <c r="N106">
        <f>'Dry Creek Interp'!P106</f>
        <v>204</v>
      </c>
      <c r="O106">
        <f>'Dry Creek Interp'!Q106</f>
        <v>85.708600801909625</v>
      </c>
    </row>
    <row r="107" spans="14:15" x14ac:dyDescent="0.3">
      <c r="N107">
        <f>'Dry Creek Interp'!P107</f>
        <v>206</v>
      </c>
      <c r="O107">
        <f>'Dry Creek Interp'!Q107</f>
        <v>81.003783162712665</v>
      </c>
    </row>
    <row r="108" spans="14:15" x14ac:dyDescent="0.3">
      <c r="N108">
        <f>'Dry Creek Interp'!P108</f>
        <v>208</v>
      </c>
      <c r="O108">
        <f>'Dry Creek Interp'!Q108</f>
        <v>70.598842179755934</v>
      </c>
    </row>
    <row r="109" spans="14:15" x14ac:dyDescent="0.3">
      <c r="N109">
        <f>'Dry Creek Interp'!P109</f>
        <v>210</v>
      </c>
      <c r="O109">
        <f>'Dry Creek Interp'!Q109</f>
        <v>67.14864257767816</v>
      </c>
    </row>
    <row r="110" spans="14:15" x14ac:dyDescent="0.3">
      <c r="N110">
        <f>'Dry Creek Interp'!P110</f>
        <v>212</v>
      </c>
      <c r="O110">
        <f>'Dry Creek Interp'!Q110</f>
        <v>63.698442975600372</v>
      </c>
    </row>
    <row r="111" spans="14:15" x14ac:dyDescent="0.3">
      <c r="N111">
        <f>'Dry Creek Interp'!P111</f>
        <v>214</v>
      </c>
      <c r="O111">
        <f>'Dry Creek Interp'!Q111</f>
        <v>60.248243373522598</v>
      </c>
    </row>
    <row r="112" spans="14:15" x14ac:dyDescent="0.3">
      <c r="N112">
        <f>'Dry Creek Interp'!P112</f>
        <v>216</v>
      </c>
      <c r="O112">
        <f>'Dry Creek Interp'!Q112</f>
        <v>58.580000000000005</v>
      </c>
    </row>
    <row r="113" spans="14:15" x14ac:dyDescent="0.3">
      <c r="N113">
        <f>'Dry Creek Interp'!P113</f>
        <v>218</v>
      </c>
      <c r="O113">
        <f>'Dry Creek Interp'!Q113</f>
        <v>56.79804377144481</v>
      </c>
    </row>
    <row r="114" spans="14:15" x14ac:dyDescent="0.3">
      <c r="N114">
        <f>'Dry Creek Interp'!P114</f>
        <v>220</v>
      </c>
      <c r="O114">
        <f>'Dry Creek Interp'!Q114</f>
        <v>57.284031833778052</v>
      </c>
    </row>
    <row r="115" spans="14:15" x14ac:dyDescent="0.3">
      <c r="N115">
        <f>'Dry Creek Interp'!P115</f>
        <v>222</v>
      </c>
      <c r="O115">
        <f>'Dry Creek Interp'!Q115</f>
        <v>54.774795759539671</v>
      </c>
    </row>
    <row r="116" spans="14:15" x14ac:dyDescent="0.3">
      <c r="N116">
        <f>'Dry Creek Interp'!P116</f>
        <v>224</v>
      </c>
      <c r="O116">
        <f>'Dry Creek Interp'!Q116</f>
        <v>52.265559685301298</v>
      </c>
    </row>
    <row r="117" spans="14:15" x14ac:dyDescent="0.3">
      <c r="N117">
        <f>'Dry Creek Interp'!P117</f>
        <v>226</v>
      </c>
      <c r="O117">
        <f>'Dry Creek Interp'!Q117</f>
        <v>49.756323611062925</v>
      </c>
    </row>
    <row r="118" spans="14:15" x14ac:dyDescent="0.3">
      <c r="N118">
        <f>'Dry Creek Interp'!P118</f>
        <v>228</v>
      </c>
      <c r="O118">
        <f>'Dry Creek Interp'!Q118</f>
        <v>47.247087536824544</v>
      </c>
    </row>
    <row r="119" spans="14:15" x14ac:dyDescent="0.3">
      <c r="N119">
        <f>'Dry Creek Interp'!P119</f>
        <v>230</v>
      </c>
      <c r="O119">
        <f>'Dry Creek Interp'!Q119</f>
        <v>44.737851462586171</v>
      </c>
    </row>
    <row r="120" spans="14:15" x14ac:dyDescent="0.3">
      <c r="N120">
        <f>'Dry Creek Interp'!P120</f>
        <v>232</v>
      </c>
      <c r="O120">
        <f>'Dry Creek Interp'!Q120</f>
        <v>42.276461541260844</v>
      </c>
    </row>
    <row r="121" spans="14:15" x14ac:dyDescent="0.3">
      <c r="N121">
        <f>'Dry Creek Interp'!P121</f>
        <v>234</v>
      </c>
      <c r="O121">
        <f>'Dry Creek Interp'!Q121</f>
        <v>40.394534485582049</v>
      </c>
    </row>
    <row r="122" spans="14:15" x14ac:dyDescent="0.3">
      <c r="N122">
        <f>'Dry Creek Interp'!P122</f>
        <v>236</v>
      </c>
      <c r="O122">
        <f>'Dry Creek Interp'!Q122</f>
        <v>38.512607429903262</v>
      </c>
    </row>
    <row r="123" spans="14:15" x14ac:dyDescent="0.3">
      <c r="N123">
        <f>'Dry Creek Interp'!P123</f>
        <v>238</v>
      </c>
      <c r="O123">
        <f>'Dry Creek Interp'!Q123</f>
        <v>36.630680374224468</v>
      </c>
    </row>
    <row r="124" spans="14:15" x14ac:dyDescent="0.3">
      <c r="N124">
        <f>'Dry Creek Interp'!P124</f>
        <v>240</v>
      </c>
      <c r="O124">
        <f>'Dry Creek Interp'!Q124</f>
        <v>34.748753318545681</v>
      </c>
    </row>
    <row r="125" spans="14:15" x14ac:dyDescent="0.3">
      <c r="N125">
        <f>'Dry Creek Interp'!P125</f>
        <v>242</v>
      </c>
      <c r="O125">
        <f>'Dry Creek Interp'!Q125</f>
        <v>32.866826262866887</v>
      </c>
    </row>
    <row r="126" spans="14:15" x14ac:dyDescent="0.3">
      <c r="N126">
        <f>'Dry Creek Interp'!P126</f>
        <v>244</v>
      </c>
      <c r="O126">
        <f>'Dry Creek Interp'!Q126</f>
        <v>30.984899207188096</v>
      </c>
    </row>
    <row r="127" spans="14:15" x14ac:dyDescent="0.3">
      <c r="N127">
        <f>'Dry Creek Interp'!P127</f>
        <v>246</v>
      </c>
      <c r="O127">
        <f>'Dry Creek Interp'!Q127</f>
        <v>29.501981434339541</v>
      </c>
    </row>
    <row r="128" spans="14:15" x14ac:dyDescent="0.3">
      <c r="N128">
        <f>'Dry Creek Interp'!P128</f>
        <v>248</v>
      </c>
      <c r="O128">
        <f>'Dry Creek Interp'!Q128</f>
        <v>28.247363397220351</v>
      </c>
    </row>
    <row r="129" spans="14:15" x14ac:dyDescent="0.3">
      <c r="N129">
        <f>'Dry Creek Interp'!P129</f>
        <v>250</v>
      </c>
      <c r="O129">
        <f>'Dry Creek Interp'!Q129</f>
        <v>26.992745360101164</v>
      </c>
    </row>
    <row r="130" spans="14:15" x14ac:dyDescent="0.3">
      <c r="N130">
        <f>'Dry Creek Interp'!P130</f>
        <v>252</v>
      </c>
      <c r="O130">
        <f>'Dry Creek Interp'!Q130</f>
        <v>25.738127322981978</v>
      </c>
    </row>
    <row r="131" spans="14:15" x14ac:dyDescent="0.3">
      <c r="N131">
        <f>'Dry Creek Interp'!P131</f>
        <v>254</v>
      </c>
      <c r="O131">
        <f>'Dry Creek Interp'!Q131</f>
        <v>24.483509285862787</v>
      </c>
    </row>
    <row r="132" spans="14:15" x14ac:dyDescent="0.3">
      <c r="N132">
        <f>'Dry Creek Interp'!P132</f>
        <v>256</v>
      </c>
      <c r="O132">
        <f>'Dry Creek Interp'!Q132</f>
        <v>23.228891248743601</v>
      </c>
    </row>
    <row r="133" spans="14:15" x14ac:dyDescent="0.3">
      <c r="N133">
        <f>'Dry Creek Interp'!P133</f>
        <v>258</v>
      </c>
      <c r="O133">
        <f>'Dry Creek Interp'!Q133</f>
        <v>22.072563926974645</v>
      </c>
    </row>
    <row r="134" spans="14:15" x14ac:dyDescent="0.3">
      <c r="N134">
        <f>'Dry Creek Interp'!P134</f>
        <v>260</v>
      </c>
      <c r="O134">
        <f>'Dry Creek Interp'!Q134</f>
        <v>21.31979310470313</v>
      </c>
    </row>
    <row r="135" spans="14:15" x14ac:dyDescent="0.3">
      <c r="N135">
        <f>'Dry Creek Interp'!P135</f>
        <v>262</v>
      </c>
      <c r="O135">
        <f>'Dry Creek Interp'!Q135</f>
        <v>20.567022282431616</v>
      </c>
    </row>
    <row r="136" spans="14:15" x14ac:dyDescent="0.3">
      <c r="N136">
        <f>'Dry Creek Interp'!P136</f>
        <v>264</v>
      </c>
      <c r="O136">
        <f>'Dry Creek Interp'!Q136</f>
        <v>19.814251460160101</v>
      </c>
    </row>
    <row r="137" spans="14:15" x14ac:dyDescent="0.3">
      <c r="N137">
        <f>'Dry Creek Interp'!P137</f>
        <v>266</v>
      </c>
      <c r="O137">
        <f>'Dry Creek Interp'!Q137</f>
        <v>19.061480637888586</v>
      </c>
    </row>
    <row r="138" spans="14:15" x14ac:dyDescent="0.3">
      <c r="N138">
        <f>'Dry Creek Interp'!P138</f>
        <v>268</v>
      </c>
      <c r="O138">
        <f>'Dry Creek Interp'!Q138</f>
        <v>18.308709815617071</v>
      </c>
    </row>
    <row r="139" spans="14:15" x14ac:dyDescent="0.3">
      <c r="N139">
        <f>'Dry Creek Interp'!P139</f>
        <v>270</v>
      </c>
      <c r="O139">
        <f>'Dry Creek Interp'!Q139</f>
        <v>17.555938993345556</v>
      </c>
    </row>
    <row r="140" spans="14:15" x14ac:dyDescent="0.3">
      <c r="N140">
        <f>'Dry Creek Interp'!P140</f>
        <v>272</v>
      </c>
      <c r="O140">
        <f>'Dry Creek Interp'!Q140</f>
        <v>16.803168171074041</v>
      </c>
    </row>
    <row r="141" spans="14:15" x14ac:dyDescent="0.3">
      <c r="N141">
        <f>'Dry Creek Interp'!P141</f>
        <v>274</v>
      </c>
      <c r="O141">
        <f>'Dry Creek Interp'!Q141</f>
        <v>16.050397348802527</v>
      </c>
    </row>
    <row r="142" spans="14:15" x14ac:dyDescent="0.3">
      <c r="N142">
        <f>'Dry Creek Interp'!P142</f>
        <v>276</v>
      </c>
      <c r="O142">
        <f>'Dry Creek Interp'!Q142</f>
        <v>15.297626526531012</v>
      </c>
    </row>
    <row r="143" spans="14:15" x14ac:dyDescent="0.3">
      <c r="N143">
        <f>'Dry Creek Interp'!P143</f>
        <v>278</v>
      </c>
      <c r="O143">
        <f>'Dry Creek Interp'!Q143</f>
        <v>14.544855704259495</v>
      </c>
    </row>
    <row r="144" spans="14:15" x14ac:dyDescent="0.3">
      <c r="N144">
        <f>'Dry Creek Interp'!P144</f>
        <v>280</v>
      </c>
      <c r="O144">
        <f>'Dry Creek Interp'!Q144</f>
        <v>13.79208488198798</v>
      </c>
    </row>
    <row r="145" spans="14:15" x14ac:dyDescent="0.3">
      <c r="N145">
        <f>'Dry Creek Interp'!P145</f>
        <v>282</v>
      </c>
      <c r="O145">
        <f>'Dry Creek Interp'!Q145</f>
        <v>13.039314059716464</v>
      </c>
    </row>
    <row r="146" spans="14:15" x14ac:dyDescent="0.3">
      <c r="N146">
        <f>'Dry Creek Interp'!P146</f>
        <v>284</v>
      </c>
      <c r="O146">
        <f>'Dry Creek Interp'!Q146</f>
        <v>12.286543237444951</v>
      </c>
    </row>
    <row r="147" spans="14:15" x14ac:dyDescent="0.3">
      <c r="N147">
        <f>'Dry Creek Interp'!P147</f>
        <v>286</v>
      </c>
      <c r="O147">
        <f>'Dry Creek Interp'!Q147</f>
        <v>11.533772415173436</v>
      </c>
    </row>
    <row r="148" spans="14:15" x14ac:dyDescent="0.3">
      <c r="N148">
        <f>'Dry Creek Interp'!P148</f>
        <v>288</v>
      </c>
      <c r="O148">
        <f>'Dry Creek Interp'!Q148</f>
        <v>10.781001592901919</v>
      </c>
    </row>
    <row r="149" spans="14:15" x14ac:dyDescent="0.3">
      <c r="N149">
        <f>'Dry Creek Interp'!P149</f>
        <v>290</v>
      </c>
      <c r="O149">
        <f>'Dry Creek Interp'!Q149</f>
        <v>10.1</v>
      </c>
    </row>
    <row r="150" spans="14:15" x14ac:dyDescent="0.3">
      <c r="N150">
        <f>'Dry Creek Interp'!P150</f>
        <v>292</v>
      </c>
      <c r="O150">
        <f>'Dry Creek Interp'!Q150</f>
        <v>10.040192308858671</v>
      </c>
    </row>
    <row r="151" spans="14:15" x14ac:dyDescent="0.3">
      <c r="N151">
        <f>'Dry Creek Interp'!P151</f>
        <v>294</v>
      </c>
      <c r="O151">
        <f>'Dry Creek Interp'!Q151</f>
        <v>9.4128832902990762</v>
      </c>
    </row>
    <row r="152" spans="14:15" x14ac:dyDescent="0.3">
      <c r="N152">
        <f>'Dry Creek Interp'!P152</f>
        <v>296</v>
      </c>
      <c r="O152">
        <f>'Dry Creek Interp'!Q152</f>
        <v>8.7855742717394811</v>
      </c>
    </row>
    <row r="153" spans="14:15" x14ac:dyDescent="0.3">
      <c r="N153">
        <f>'Dry Creek Interp'!P153</f>
        <v>298</v>
      </c>
      <c r="O153">
        <f>'Dry Creek Interp'!Q153</f>
        <v>8.158265253179886</v>
      </c>
    </row>
    <row r="154" spans="14:15" x14ac:dyDescent="0.3">
      <c r="N154">
        <f>'Dry Creek Interp'!P154</f>
        <v>300</v>
      </c>
      <c r="O154">
        <f>'Dry Creek Interp'!Q154</f>
        <v>7.530956234620291</v>
      </c>
    </row>
    <row r="155" spans="14:15" x14ac:dyDescent="0.3">
      <c r="N155">
        <f>'Dry Creek Interp'!P155</f>
        <v>302</v>
      </c>
      <c r="O155">
        <f>'Dry Creek Interp'!Q155</f>
        <v>6.9036472160606959</v>
      </c>
    </row>
    <row r="156" spans="14:15" x14ac:dyDescent="0.3">
      <c r="N156">
        <f>'Dry Creek Interp'!P156</f>
        <v>304</v>
      </c>
      <c r="O156">
        <f>'Dry Creek Interp'!Q156</f>
        <v>6.2763381975011008</v>
      </c>
    </row>
    <row r="157" spans="14:15" x14ac:dyDescent="0.3">
      <c r="N157">
        <f>'Dry Creek Interp'!P157</f>
        <v>306</v>
      </c>
      <c r="O157">
        <f>'Dry Creek Interp'!Q157</f>
        <v>5.6490291789415066</v>
      </c>
    </row>
    <row r="158" spans="14:15" x14ac:dyDescent="0.3">
      <c r="N158">
        <f>'Dry Creek Interp'!P158</f>
        <v>308</v>
      </c>
      <c r="O158">
        <f>'Dry Creek Interp'!Q158</f>
        <v>5.0217201603819115</v>
      </c>
    </row>
    <row r="159" spans="14:15" x14ac:dyDescent="0.3">
      <c r="N159">
        <f>'Dry Creek Interp'!P159</f>
        <v>310</v>
      </c>
      <c r="O159">
        <f>'Dry Creek Interp'!Q159</f>
        <v>4.3944111418223164</v>
      </c>
    </row>
    <row r="160" spans="14:15" x14ac:dyDescent="0.3">
      <c r="N160">
        <f>'Dry Creek Interp'!P160</f>
        <v>312</v>
      </c>
      <c r="O160">
        <f>'Dry Creek Interp'!Q160</f>
        <v>3.7671021232627222</v>
      </c>
    </row>
    <row r="161" spans="14:15" x14ac:dyDescent="0.3">
      <c r="N161">
        <f>'Dry Creek Interp'!P161</f>
        <v>314</v>
      </c>
      <c r="O161">
        <f>'Dry Creek Interp'!Q161</f>
        <v>3.1397931047031262</v>
      </c>
    </row>
    <row r="162" spans="14:15" x14ac:dyDescent="0.3">
      <c r="N162">
        <f>'Dry Creek Interp'!P162</f>
        <v>316</v>
      </c>
      <c r="O162">
        <f>'Dry Creek Interp'!Q162</f>
        <v>2.512484086143532</v>
      </c>
    </row>
    <row r="163" spans="14:15" x14ac:dyDescent="0.3">
      <c r="N163">
        <f>'Dry Creek Interp'!P163</f>
        <v>318</v>
      </c>
      <c r="O163">
        <f>'Dry Creek Interp'!Q163</f>
        <v>1.8851750675839369</v>
      </c>
    </row>
    <row r="164" spans="14:15" x14ac:dyDescent="0.3">
      <c r="N164">
        <f>'Dry Creek Interp'!P164</f>
        <v>320</v>
      </c>
      <c r="O164">
        <f>'Dry Creek Interp'!Q164</f>
        <v>1.2578660490243418</v>
      </c>
    </row>
    <row r="165" spans="14:15" x14ac:dyDescent="0.3">
      <c r="N165">
        <f>'Dry Creek Interp'!P165</f>
        <v>322</v>
      </c>
      <c r="O165">
        <f>'Dry Creek Interp'!Q165</f>
        <v>0.63055703046474676</v>
      </c>
    </row>
    <row r="166" spans="14:15" x14ac:dyDescent="0.3">
      <c r="N166">
        <f>'Dry Creek Interp'!P166</f>
        <v>324</v>
      </c>
      <c r="O166">
        <f>'Dry Creek Interp'!Q166</f>
        <v>0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7"/>
  <sheetViews>
    <sheetView topLeftCell="B1" workbookViewId="0">
      <selection activeCell="F7" sqref="F7"/>
    </sheetView>
  </sheetViews>
  <sheetFormatPr defaultRowHeight="14.4" x14ac:dyDescent="0.3"/>
  <cols>
    <col min="2" max="2" width="23.6640625" customWidth="1"/>
    <col min="9" max="11" width="10.5546875" customWidth="1"/>
    <col min="12" max="12" width="10.5546875" style="7" customWidth="1"/>
    <col min="13" max="13" width="14.5546875" customWidth="1"/>
    <col min="16" max="16" width="11.6640625" customWidth="1"/>
  </cols>
  <sheetData>
    <row r="1" spans="1:19" x14ac:dyDescent="0.3">
      <c r="A1" s="2" t="s">
        <v>21</v>
      </c>
      <c r="I1" s="31" t="s">
        <v>30</v>
      </c>
      <c r="J1" s="31"/>
      <c r="K1" s="31"/>
    </row>
    <row r="2" spans="1:19" x14ac:dyDescent="0.3">
      <c r="I2" t="s">
        <v>6</v>
      </c>
      <c r="J2" t="s">
        <v>12</v>
      </c>
      <c r="K2" t="s">
        <v>12</v>
      </c>
      <c r="L2" s="7" t="s">
        <v>12</v>
      </c>
      <c r="M2" t="s">
        <v>7</v>
      </c>
      <c r="N2" t="s">
        <v>14</v>
      </c>
      <c r="P2" s="5" t="str">
        <f>K2</f>
        <v>Time</v>
      </c>
      <c r="Q2" s="5" t="str">
        <f>N2</f>
        <v>Discharge</v>
      </c>
    </row>
    <row r="3" spans="1:19" ht="15" thickBot="1" x14ac:dyDescent="0.35">
      <c r="B3" t="s">
        <v>29</v>
      </c>
      <c r="I3" t="s">
        <v>9</v>
      </c>
      <c r="J3" t="s">
        <v>13</v>
      </c>
      <c r="K3" t="s">
        <v>5</v>
      </c>
      <c r="L3" s="7" t="s">
        <v>5</v>
      </c>
      <c r="M3" t="s">
        <v>8</v>
      </c>
      <c r="N3" t="s">
        <v>15</v>
      </c>
      <c r="P3" s="5" t="str">
        <f>K3</f>
        <v>min</v>
      </c>
      <c r="Q3" s="5" t="str">
        <f>N3</f>
        <v>Q cfs</v>
      </c>
    </row>
    <row r="4" spans="1:19" x14ac:dyDescent="0.3">
      <c r="B4" s="17"/>
      <c r="C4" s="18">
        <f>'Dry Creek'!C4</f>
        <v>10611.829959999999</v>
      </c>
      <c r="D4" s="19" t="s">
        <v>3</v>
      </c>
      <c r="E4" s="20" t="s">
        <v>19</v>
      </c>
      <c r="I4">
        <v>0</v>
      </c>
      <c r="J4" s="4">
        <f>I4*$C$19</f>
        <v>0</v>
      </c>
      <c r="K4" s="9">
        <f>J4*60</f>
        <v>0</v>
      </c>
      <c r="L4" s="6">
        <v>0</v>
      </c>
      <c r="M4">
        <v>0</v>
      </c>
      <c r="N4">
        <f>M4*$C$21</f>
        <v>0</v>
      </c>
      <c r="P4" s="5">
        <v>0</v>
      </c>
      <c r="Q4" s="5">
        <f>VLOOKUP(P4,$K$4:$N$197,4,FALSE)</f>
        <v>0</v>
      </c>
      <c r="R4">
        <v>0</v>
      </c>
      <c r="S4" s="3">
        <f>P4-R4</f>
        <v>0</v>
      </c>
    </row>
    <row r="5" spans="1:19" x14ac:dyDescent="0.3">
      <c r="B5" s="21" t="s">
        <v>1</v>
      </c>
      <c r="C5" s="22">
        <f>'Dry Creek'!C5</f>
        <v>34806.802268799998</v>
      </c>
      <c r="D5" s="23" t="s">
        <v>4</v>
      </c>
      <c r="E5" s="24"/>
      <c r="K5" s="7">
        <v>2</v>
      </c>
      <c r="N5" s="1">
        <f>$N$4+(K5-$K$4)*(($N$8-$N$4)/($K$8-$K$4))</f>
        <v>18.819270556787856</v>
      </c>
      <c r="P5" s="5">
        <v>2</v>
      </c>
      <c r="Q5" s="5">
        <f t="shared" ref="Q5:Q68" si="0">VLOOKUP(P5,$K$4:$N$197,4,FALSE)</f>
        <v>18.819270556787856</v>
      </c>
      <c r="R5">
        <v>2</v>
      </c>
      <c r="S5" s="3">
        <f t="shared" ref="S5:S68" si="1">P5-R5</f>
        <v>0</v>
      </c>
    </row>
    <row r="6" spans="1:19" x14ac:dyDescent="0.3">
      <c r="B6" s="21"/>
      <c r="C6" s="22">
        <f>'Dry Creek'!C6</f>
        <v>519.96257800000001</v>
      </c>
      <c r="D6" s="23" t="s">
        <v>3</v>
      </c>
      <c r="E6" s="24" t="s">
        <v>19</v>
      </c>
      <c r="K6" s="7">
        <v>4</v>
      </c>
      <c r="N6" s="1">
        <f t="shared" ref="N6:N7" si="2">$N$4+(K6-$K$4)*(($N$8-$N$4)/($K$8-$K$4))</f>
        <v>37.638541113575712</v>
      </c>
      <c r="P6" s="5">
        <v>4</v>
      </c>
      <c r="Q6" s="5">
        <f t="shared" si="0"/>
        <v>37.638541113575712</v>
      </c>
      <c r="R6">
        <v>4</v>
      </c>
      <c r="S6" s="3">
        <f t="shared" si="1"/>
        <v>0</v>
      </c>
    </row>
    <row r="7" spans="1:19" x14ac:dyDescent="0.3">
      <c r="B7" s="21" t="s">
        <v>22</v>
      </c>
      <c r="C7" s="22">
        <f>'Dry Creek'!C7</f>
        <v>1705.47725584</v>
      </c>
      <c r="D7" s="23"/>
      <c r="E7" s="24"/>
      <c r="K7" s="7">
        <v>6</v>
      </c>
      <c r="L7" s="4"/>
      <c r="N7" s="1">
        <f t="shared" si="2"/>
        <v>56.457811670363569</v>
      </c>
      <c r="P7" s="5">
        <v>6</v>
      </c>
      <c r="Q7" s="5">
        <f t="shared" si="0"/>
        <v>56.457811670363569</v>
      </c>
      <c r="R7">
        <v>6</v>
      </c>
      <c r="S7" s="3">
        <f t="shared" si="1"/>
        <v>0</v>
      </c>
    </row>
    <row r="8" spans="1:19" x14ac:dyDescent="0.3">
      <c r="B8" s="21"/>
      <c r="C8" s="22">
        <f>'Dry Creek'!C8</f>
        <v>219.398887</v>
      </c>
      <c r="D8" s="23" t="s">
        <v>3</v>
      </c>
      <c r="E8" s="24" t="s">
        <v>19</v>
      </c>
      <c r="I8">
        <v>0.1</v>
      </c>
      <c r="J8" s="4">
        <f>I8*$C$19</f>
        <v>0.10733678512695664</v>
      </c>
      <c r="K8" s="9">
        <f t="shared" ref="K8" si="3">J8*60</f>
        <v>6.4402071076173986</v>
      </c>
      <c r="M8">
        <v>0.03</v>
      </c>
      <c r="N8">
        <f t="shared" ref="N8" si="4">M8*$C$21</f>
        <v>60.599999999999994</v>
      </c>
      <c r="P8" s="5">
        <v>8</v>
      </c>
      <c r="Q8" s="5">
        <f t="shared" si="0"/>
        <v>94.84652519668667</v>
      </c>
      <c r="R8">
        <v>8</v>
      </c>
      <c r="S8" s="3">
        <f t="shared" si="1"/>
        <v>0</v>
      </c>
    </row>
    <row r="9" spans="1:19" x14ac:dyDescent="0.3">
      <c r="B9" s="21" t="s">
        <v>23</v>
      </c>
      <c r="C9" s="22">
        <f>'Dry Creek'!C9</f>
        <v>719.62834936000002</v>
      </c>
      <c r="D9" s="23" t="s">
        <v>4</v>
      </c>
      <c r="E9" s="24"/>
      <c r="K9" s="7">
        <v>8</v>
      </c>
      <c r="N9" s="10">
        <f>$N$8+(K9-$K$8)*($N$12-$N$8)/($K$12-$K$8)</f>
        <v>94.84652519668667</v>
      </c>
      <c r="O9" s="1"/>
      <c r="P9" s="5">
        <v>10</v>
      </c>
      <c r="Q9" s="5">
        <f t="shared" si="0"/>
        <v>138.75815649585834</v>
      </c>
      <c r="R9">
        <v>10</v>
      </c>
      <c r="S9" s="3">
        <f t="shared" si="1"/>
        <v>0</v>
      </c>
    </row>
    <row r="10" spans="1:19" x14ac:dyDescent="0.3">
      <c r="B10" s="21"/>
      <c r="C10" s="22"/>
      <c r="D10" s="23"/>
      <c r="E10" s="24"/>
      <c r="K10" s="7">
        <v>10</v>
      </c>
      <c r="L10" s="4"/>
      <c r="N10" s="10">
        <f>$N$8+(K10-$K$8)*($N$12-$N$8)/($K$12-$K$8)</f>
        <v>138.75815649585834</v>
      </c>
      <c r="O10" s="1"/>
      <c r="P10" s="5">
        <v>12</v>
      </c>
      <c r="Q10" s="5">
        <f t="shared" si="0"/>
        <v>182.66978779503</v>
      </c>
      <c r="R10">
        <v>12</v>
      </c>
      <c r="S10" s="3">
        <f t="shared" si="1"/>
        <v>0</v>
      </c>
    </row>
    <row r="11" spans="1:19" x14ac:dyDescent="0.3">
      <c r="B11" s="21" t="s">
        <v>2</v>
      </c>
      <c r="C11" s="22">
        <f>'Dry Creek'!C11</f>
        <v>985.84890647999998</v>
      </c>
      <c r="D11" s="23" t="s">
        <v>4</v>
      </c>
      <c r="E11" s="24"/>
      <c r="K11" s="7">
        <v>12</v>
      </c>
      <c r="N11" s="10">
        <f>$N$8+(K11-$K$8)*($N$12-$N$8)/($K$12-$K$8)</f>
        <v>182.66978779503</v>
      </c>
      <c r="O11" s="1"/>
      <c r="P11" s="5">
        <v>14</v>
      </c>
      <c r="Q11" s="5">
        <f t="shared" si="0"/>
        <v>233.60468169254503</v>
      </c>
      <c r="R11">
        <v>14</v>
      </c>
      <c r="S11" s="3">
        <f t="shared" si="1"/>
        <v>0</v>
      </c>
    </row>
    <row r="12" spans="1:19" x14ac:dyDescent="0.3">
      <c r="B12" s="21"/>
      <c r="C12" s="22"/>
      <c r="D12" s="23"/>
      <c r="E12" s="24"/>
      <c r="I12">
        <v>0.2</v>
      </c>
      <c r="J12" s="4">
        <f>I12*$C$19</f>
        <v>0.21467357025391329</v>
      </c>
      <c r="K12" s="8">
        <f>J12*60</f>
        <v>12.880414215234797</v>
      </c>
      <c r="M12">
        <v>0.1</v>
      </c>
      <c r="N12">
        <f>M12*$C$21</f>
        <v>202</v>
      </c>
      <c r="P12" s="5">
        <v>16</v>
      </c>
      <c r="Q12" s="5">
        <f t="shared" si="0"/>
        <v>290.06249336290864</v>
      </c>
      <c r="R12">
        <v>16</v>
      </c>
      <c r="S12" s="3">
        <f t="shared" si="1"/>
        <v>0</v>
      </c>
    </row>
    <row r="13" spans="1:19" x14ac:dyDescent="0.3">
      <c r="B13" s="21" t="s">
        <v>0</v>
      </c>
      <c r="C13" s="22">
        <f>'Dry Creek'!C13</f>
        <v>96.627263430118504</v>
      </c>
      <c r="D13" s="23" t="s">
        <v>5</v>
      </c>
      <c r="E13" s="25">
        <f>'Dry Creek'!E13</f>
        <v>1.610454390501975</v>
      </c>
      <c r="F13" t="s">
        <v>11</v>
      </c>
      <c r="K13" s="7">
        <v>14</v>
      </c>
      <c r="L13" s="4"/>
      <c r="N13" s="10">
        <f>$N$12+(K13-$K$12)*($N$16-$N$12)/($K$16-$K$12)</f>
        <v>233.60468169254503</v>
      </c>
      <c r="O13" s="1"/>
      <c r="P13" s="5">
        <v>18</v>
      </c>
      <c r="Q13" s="5">
        <f t="shared" si="0"/>
        <v>346.52030503327222</v>
      </c>
      <c r="R13">
        <v>18</v>
      </c>
      <c r="S13" s="3">
        <f t="shared" si="1"/>
        <v>0</v>
      </c>
    </row>
    <row r="14" spans="1:19" x14ac:dyDescent="0.3">
      <c r="B14" s="21"/>
      <c r="C14" s="22"/>
      <c r="D14" s="23"/>
      <c r="E14" s="24"/>
      <c r="K14" s="7">
        <v>16</v>
      </c>
      <c r="N14" s="10">
        <f>$N$12+(K14-$K$12)*($N$16-$N$12)/($K$16-$K$12)</f>
        <v>290.06249336290864</v>
      </c>
      <c r="O14" s="1"/>
      <c r="P14" s="5">
        <v>20</v>
      </c>
      <c r="Q14" s="5">
        <f t="shared" si="0"/>
        <v>409.37082227151438</v>
      </c>
      <c r="R14">
        <v>20</v>
      </c>
      <c r="S14" s="3">
        <f t="shared" si="1"/>
        <v>0</v>
      </c>
    </row>
    <row r="15" spans="1:19" x14ac:dyDescent="0.3">
      <c r="B15" s="21" t="s">
        <v>27</v>
      </c>
      <c r="C15" s="22">
        <f>'Dry Creek'!C15</f>
        <v>57.976358058071099</v>
      </c>
      <c r="D15" s="23" t="s">
        <v>5</v>
      </c>
      <c r="E15" s="25">
        <f>'Dry Creek'!E15</f>
        <v>0.96627263430118504</v>
      </c>
      <c r="F15" t="s">
        <v>11</v>
      </c>
      <c r="K15" s="7">
        <v>18</v>
      </c>
      <c r="N15" s="10">
        <f>$N$12+(K15-$K$12)*($N$16-$N$12)/($K$16-$K$12)</f>
        <v>346.52030503327222</v>
      </c>
      <c r="O15" s="1"/>
      <c r="P15" s="5">
        <v>22</v>
      </c>
      <c r="Q15" s="5">
        <f t="shared" si="0"/>
        <v>484.64790449866581</v>
      </c>
      <c r="R15">
        <v>22</v>
      </c>
      <c r="S15" s="3">
        <f t="shared" si="1"/>
        <v>0</v>
      </c>
    </row>
    <row r="16" spans="1:19" x14ac:dyDescent="0.3">
      <c r="B16" s="21"/>
      <c r="C16" s="22"/>
      <c r="D16" s="23"/>
      <c r="E16" s="24"/>
      <c r="I16">
        <v>0.3</v>
      </c>
      <c r="J16" s="4">
        <f>I16*$C$19</f>
        <v>0.32201035538086992</v>
      </c>
      <c r="K16" s="8">
        <f>J16*60</f>
        <v>19.320621322852194</v>
      </c>
      <c r="L16" s="4"/>
      <c r="M16">
        <v>0.19</v>
      </c>
      <c r="N16">
        <f>M16*$C$21</f>
        <v>383.8</v>
      </c>
      <c r="P16" s="5">
        <v>24</v>
      </c>
      <c r="Q16" s="5">
        <f t="shared" si="0"/>
        <v>559.92498672581723</v>
      </c>
      <c r="R16">
        <v>24</v>
      </c>
      <c r="S16" s="3">
        <f t="shared" si="1"/>
        <v>0</v>
      </c>
    </row>
    <row r="17" spans="2:19" x14ac:dyDescent="0.3">
      <c r="B17" s="21" t="s">
        <v>10</v>
      </c>
      <c r="C17" s="22">
        <f>'Dry Creek'!C17</f>
        <v>0.21419043393676268</v>
      </c>
      <c r="D17" s="23" t="s">
        <v>11</v>
      </c>
      <c r="E17" s="24"/>
      <c r="K17" s="7">
        <v>20</v>
      </c>
      <c r="N17" s="10">
        <f>$N$16+(K17-$K$16)*($N$20-$N$16)/($K$20-$K$16)</f>
        <v>409.37082227151438</v>
      </c>
      <c r="P17" s="5">
        <v>26</v>
      </c>
      <c r="Q17" s="5">
        <f t="shared" si="0"/>
        <v>638.20275860395816</v>
      </c>
      <c r="R17">
        <v>26</v>
      </c>
      <c r="S17" s="3">
        <f t="shared" si="1"/>
        <v>0</v>
      </c>
    </row>
    <row r="18" spans="2:19" x14ac:dyDescent="0.3">
      <c r="B18" s="21"/>
      <c r="C18" s="22"/>
      <c r="D18" s="23"/>
      <c r="E18" s="24"/>
      <c r="K18" s="7">
        <v>22</v>
      </c>
      <c r="N18" s="10">
        <f>$N$16+(K18-$K$16)*($N$20-$N$16)/($K$20-$K$16)</f>
        <v>484.64790449866581</v>
      </c>
      <c r="P18" s="5">
        <v>28</v>
      </c>
      <c r="Q18" s="5">
        <f t="shared" si="0"/>
        <v>738.57220157349343</v>
      </c>
      <c r="R18">
        <v>28</v>
      </c>
      <c r="S18" s="3">
        <f t="shared" si="1"/>
        <v>0</v>
      </c>
    </row>
    <row r="19" spans="2:19" x14ac:dyDescent="0.3">
      <c r="B19" s="21" t="s">
        <v>24</v>
      </c>
      <c r="C19" s="22">
        <f>'Dry Creek'!C19</f>
        <v>1.0733678512695664</v>
      </c>
      <c r="D19" s="23" t="s">
        <v>11</v>
      </c>
      <c r="E19" s="24">
        <v>0.7</v>
      </c>
      <c r="K19" s="7">
        <v>24</v>
      </c>
      <c r="L19" s="4"/>
      <c r="N19" s="10">
        <f>$N$16+(K19-$K$16)*($N$20-$N$16)/($K$20-$K$16)</f>
        <v>559.92498672581723</v>
      </c>
      <c r="P19" s="5">
        <v>30</v>
      </c>
      <c r="Q19" s="5">
        <f t="shared" si="0"/>
        <v>838.9416445430287</v>
      </c>
      <c r="R19">
        <v>30</v>
      </c>
      <c r="S19" s="3">
        <f t="shared" si="1"/>
        <v>0</v>
      </c>
    </row>
    <row r="20" spans="2:19" x14ac:dyDescent="0.3">
      <c r="B20" s="21"/>
      <c r="C20" s="22"/>
      <c r="D20" s="23"/>
      <c r="E20" s="24"/>
      <c r="I20">
        <v>0.4</v>
      </c>
      <c r="J20" s="4">
        <f>I20*$C$19</f>
        <v>0.42934714050782657</v>
      </c>
      <c r="K20" s="8">
        <f>J20*60</f>
        <v>25.760828430469594</v>
      </c>
      <c r="M20">
        <v>0.31</v>
      </c>
      <c r="N20">
        <f>M20*$C$21</f>
        <v>626.20000000000005</v>
      </c>
      <c r="P20" s="5">
        <v>32</v>
      </c>
      <c r="Q20" s="5">
        <f t="shared" si="0"/>
        <v>939.31108751256397</v>
      </c>
      <c r="R20">
        <v>32</v>
      </c>
      <c r="S20" s="3">
        <f t="shared" si="1"/>
        <v>0</v>
      </c>
    </row>
    <row r="21" spans="2:19" ht="15" thickBot="1" x14ac:dyDescent="0.35">
      <c r="B21" s="26" t="s">
        <v>28</v>
      </c>
      <c r="C21" s="27">
        <f>'Dry Creek'!C21</f>
        <v>2020</v>
      </c>
      <c r="D21" s="28" t="s">
        <v>20</v>
      </c>
      <c r="E21" s="29"/>
      <c r="K21" s="7">
        <v>26</v>
      </c>
      <c r="N21" s="10">
        <f>$N$20+(K21-$K$20)*($N$25-$N$20)/($K$25-$K$20)</f>
        <v>638.20275860395816</v>
      </c>
      <c r="P21" s="5">
        <v>34</v>
      </c>
      <c r="Q21" s="5">
        <f t="shared" si="0"/>
        <v>1056.6081299474929</v>
      </c>
      <c r="R21">
        <v>34</v>
      </c>
      <c r="S21" s="3">
        <f t="shared" si="1"/>
        <v>0</v>
      </c>
    </row>
    <row r="22" spans="2:19" x14ac:dyDescent="0.3">
      <c r="K22" s="7">
        <v>28</v>
      </c>
      <c r="L22" s="4"/>
      <c r="N22" s="10">
        <f>$N$20+(K22-$K$20)*($N$25-$N$20)/($K$25-$K$20)</f>
        <v>738.57220157349343</v>
      </c>
      <c r="P22" s="5">
        <v>36</v>
      </c>
      <c r="Q22" s="5">
        <f t="shared" si="0"/>
        <v>1175.7968434738159</v>
      </c>
      <c r="R22">
        <v>36</v>
      </c>
      <c r="S22" s="3">
        <f t="shared" si="1"/>
        <v>0</v>
      </c>
    </row>
    <row r="23" spans="2:19" x14ac:dyDescent="0.3">
      <c r="K23" s="7">
        <v>30</v>
      </c>
      <c r="N23" s="10">
        <f>$N$20+(K23-$K$20)*($N$25-$N$20)/($K$25-$K$20)</f>
        <v>838.9416445430287</v>
      </c>
      <c r="P23" s="5">
        <v>38</v>
      </c>
      <c r="Q23" s="5">
        <f t="shared" si="0"/>
        <v>1294.9855570001391</v>
      </c>
      <c r="R23">
        <v>38</v>
      </c>
      <c r="S23" s="3">
        <f t="shared" si="1"/>
        <v>0</v>
      </c>
    </row>
    <row r="24" spans="2:19" x14ac:dyDescent="0.3">
      <c r="K24" s="7">
        <v>32</v>
      </c>
      <c r="N24" s="10">
        <f>$N$20+(K24-$K$20)*($N$25-$N$20)/($K$25-$K$20)</f>
        <v>939.31108751256397</v>
      </c>
      <c r="P24" s="5">
        <v>40</v>
      </c>
      <c r="Q24" s="5">
        <f t="shared" si="0"/>
        <v>1401.388859390705</v>
      </c>
      <c r="R24">
        <v>40</v>
      </c>
      <c r="S24" s="3">
        <f t="shared" si="1"/>
        <v>0</v>
      </c>
    </row>
    <row r="25" spans="2:19" x14ac:dyDescent="0.3">
      <c r="I25">
        <v>0.5</v>
      </c>
      <c r="J25" s="4">
        <f>I25*$C$19</f>
        <v>0.53668392563478318</v>
      </c>
      <c r="K25" s="8">
        <f>J25*60</f>
        <v>32.201035538086991</v>
      </c>
      <c r="L25" s="4"/>
      <c r="M25">
        <v>0.47</v>
      </c>
      <c r="N25">
        <f>M25*$C$21</f>
        <v>949.4</v>
      </c>
      <c r="P25" s="5">
        <v>42</v>
      </c>
      <c r="Q25" s="5">
        <f t="shared" si="0"/>
        <v>1501.7583023602401</v>
      </c>
      <c r="R25">
        <v>42</v>
      </c>
      <c r="S25" s="3">
        <f t="shared" si="1"/>
        <v>0</v>
      </c>
    </row>
    <row r="26" spans="2:19" x14ac:dyDescent="0.3">
      <c r="K26" s="7">
        <v>34</v>
      </c>
      <c r="N26" s="10">
        <f>$N$25+(K26-$K$25)*($N$29-$N$25)/($K$29-$K$25)</f>
        <v>1056.6081299474929</v>
      </c>
      <c r="P26" s="5">
        <v>44</v>
      </c>
      <c r="Q26" s="5">
        <f t="shared" si="0"/>
        <v>1602.1277453297755</v>
      </c>
      <c r="R26">
        <v>44</v>
      </c>
      <c r="S26" s="3">
        <f t="shared" si="1"/>
        <v>0</v>
      </c>
    </row>
    <row r="27" spans="2:19" x14ac:dyDescent="0.3">
      <c r="K27" s="7">
        <v>36</v>
      </c>
      <c r="N27" s="10">
        <f>$N$25+(K27-$K$25)*($N$29-$N$25)/($K$29-$K$25)</f>
        <v>1175.7968434738159</v>
      </c>
      <c r="P27" s="5">
        <v>46</v>
      </c>
      <c r="Q27" s="5">
        <f t="shared" si="0"/>
        <v>1688.091816955776</v>
      </c>
      <c r="R27">
        <v>46</v>
      </c>
      <c r="S27" s="3">
        <f t="shared" si="1"/>
        <v>0</v>
      </c>
    </row>
    <row r="28" spans="2:19" x14ac:dyDescent="0.3">
      <c r="K28" s="7">
        <v>38</v>
      </c>
      <c r="L28" s="4"/>
      <c r="N28" s="10">
        <f>$N$25+(K28-$K$25)*($N$29-$N$25)/($K$29-$K$25)</f>
        <v>1294.9855570001391</v>
      </c>
      <c r="P28" s="5">
        <v>48</v>
      </c>
      <c r="Q28" s="5">
        <f t="shared" si="0"/>
        <v>1757.0958089973317</v>
      </c>
      <c r="R28">
        <v>48</v>
      </c>
      <c r="S28" s="3">
        <f t="shared" si="1"/>
        <v>0</v>
      </c>
    </row>
    <row r="29" spans="2:19" x14ac:dyDescent="0.3">
      <c r="I29">
        <v>0.6</v>
      </c>
      <c r="J29" s="4">
        <f>I29*$C$19</f>
        <v>0.64402071076173983</v>
      </c>
      <c r="K29" s="8">
        <f>J29*60</f>
        <v>38.641242645704388</v>
      </c>
      <c r="M29">
        <v>0.66</v>
      </c>
      <c r="N29">
        <f>M29*$C$21</f>
        <v>1333.2</v>
      </c>
      <c r="P29" s="5">
        <v>50</v>
      </c>
      <c r="Q29" s="5">
        <f t="shared" si="0"/>
        <v>1826.0998010388871</v>
      </c>
      <c r="R29">
        <v>50</v>
      </c>
      <c r="S29" s="3">
        <f t="shared" si="1"/>
        <v>0</v>
      </c>
    </row>
    <row r="30" spans="2:19" x14ac:dyDescent="0.3">
      <c r="J30" s="4"/>
      <c r="K30" s="4">
        <v>40</v>
      </c>
      <c r="N30" s="10">
        <f>$N$29+(K30-$K$29)*($N$33-$N$29)/($K$33-$K$29)</f>
        <v>1401.388859390705</v>
      </c>
      <c r="P30" s="5">
        <v>52</v>
      </c>
      <c r="Q30" s="5">
        <f t="shared" si="0"/>
        <v>1887.6020689529687</v>
      </c>
      <c r="R30">
        <v>52</v>
      </c>
      <c r="S30" s="3">
        <f t="shared" si="1"/>
        <v>0</v>
      </c>
    </row>
    <row r="31" spans="2:19" x14ac:dyDescent="0.3">
      <c r="J31" s="4"/>
      <c r="K31" s="4">
        <v>42</v>
      </c>
      <c r="L31" s="4"/>
      <c r="N31" s="10">
        <f>$N$29+(K31-$K$29)*($N$33-$N$29)/($K$33-$K$29)</f>
        <v>1501.7583023602401</v>
      </c>
      <c r="P31" s="5">
        <v>54</v>
      </c>
      <c r="Q31" s="5">
        <f t="shared" si="0"/>
        <v>1925.2406100665444</v>
      </c>
      <c r="R31">
        <v>54</v>
      </c>
      <c r="S31" s="3">
        <f t="shared" si="1"/>
        <v>0</v>
      </c>
    </row>
    <row r="32" spans="2:19" x14ac:dyDescent="0.3">
      <c r="J32" s="4"/>
      <c r="K32" s="4">
        <v>44</v>
      </c>
      <c r="N32" s="10">
        <f>$N$29+(K32-$K$29)*($N$33-$N$29)/($K$33-$K$29)</f>
        <v>1602.1277453297755</v>
      </c>
      <c r="P32" s="5">
        <v>56</v>
      </c>
      <c r="Q32" s="5">
        <f t="shared" si="0"/>
        <v>1962.8791511801201</v>
      </c>
      <c r="R32">
        <v>56</v>
      </c>
      <c r="S32" s="3">
        <f t="shared" si="1"/>
        <v>0</v>
      </c>
    </row>
    <row r="33" spans="9:19" x14ac:dyDescent="0.3">
      <c r="I33">
        <v>0.7</v>
      </c>
      <c r="J33" s="4">
        <f>I33*$C$19</f>
        <v>0.75135749588869638</v>
      </c>
      <c r="K33" s="8">
        <f>J33*60</f>
        <v>45.081449753321785</v>
      </c>
      <c r="M33">
        <v>0.82</v>
      </c>
      <c r="N33">
        <f>M33*$C$21</f>
        <v>1656.3999999999999</v>
      </c>
      <c r="P33" s="5">
        <v>58</v>
      </c>
      <c r="Q33" s="5">
        <f t="shared" si="0"/>
        <v>1999.9196153822827</v>
      </c>
      <c r="R33">
        <v>58</v>
      </c>
      <c r="S33" s="3">
        <f t="shared" si="1"/>
        <v>0</v>
      </c>
    </row>
    <row r="34" spans="9:19" x14ac:dyDescent="0.3">
      <c r="J34" s="4"/>
      <c r="K34" s="4">
        <v>46</v>
      </c>
      <c r="L34" s="4"/>
      <c r="N34" s="10">
        <f>$N$33+(K34-$K$33)*($N$37-$N$33)/($K$37-$K$33)</f>
        <v>1688.091816955776</v>
      </c>
      <c r="P34" s="5">
        <v>60</v>
      </c>
      <c r="Q34" s="5">
        <f t="shared" si="0"/>
        <v>2006.1927055678786</v>
      </c>
      <c r="R34">
        <v>60</v>
      </c>
      <c r="S34" s="3">
        <f t="shared" si="1"/>
        <v>0</v>
      </c>
    </row>
    <row r="35" spans="9:19" x14ac:dyDescent="0.3">
      <c r="J35" s="4"/>
      <c r="K35" s="4">
        <v>48</v>
      </c>
      <c r="N35" s="10">
        <f>$N$33+(K35-$K$33)*($N$37-$N$33)/($K$37-$K$33)</f>
        <v>1757.0958089973317</v>
      </c>
      <c r="P35" s="5">
        <v>62</v>
      </c>
      <c r="Q35" s="5">
        <f t="shared" si="0"/>
        <v>2012.4657957534746</v>
      </c>
      <c r="R35">
        <v>62</v>
      </c>
      <c r="S35" s="3">
        <f t="shared" si="1"/>
        <v>0</v>
      </c>
    </row>
    <row r="36" spans="9:19" x14ac:dyDescent="0.3">
      <c r="J36" s="4"/>
      <c r="K36" s="4">
        <v>50</v>
      </c>
      <c r="N36" s="10">
        <f>$N$33+(K36-$K$33)*($N$37-$N$33)/($K$37-$K$33)</f>
        <v>1826.0998010388871</v>
      </c>
      <c r="P36" s="5">
        <v>64</v>
      </c>
      <c r="Q36" s="5">
        <f t="shared" si="0"/>
        <v>2018.7388859390705</v>
      </c>
      <c r="R36">
        <v>64</v>
      </c>
      <c r="S36" s="3">
        <f t="shared" si="1"/>
        <v>0</v>
      </c>
    </row>
    <row r="37" spans="9:19" x14ac:dyDescent="0.3">
      <c r="I37">
        <v>0.8</v>
      </c>
      <c r="J37" s="4">
        <f>I37*$C$19</f>
        <v>0.85869428101565315</v>
      </c>
      <c r="K37" s="8">
        <f>J37*60</f>
        <v>51.521656860939189</v>
      </c>
      <c r="L37" s="4"/>
      <c r="M37">
        <v>0.93</v>
      </c>
      <c r="N37">
        <f>M37*$C$21</f>
        <v>1878.6000000000001</v>
      </c>
      <c r="P37" s="5">
        <v>66</v>
      </c>
      <c r="Q37" s="5">
        <f t="shared" si="0"/>
        <v>2014.9880238753335</v>
      </c>
      <c r="R37">
        <v>66</v>
      </c>
      <c r="S37" s="3">
        <f t="shared" si="1"/>
        <v>0</v>
      </c>
    </row>
    <row r="38" spans="9:19" x14ac:dyDescent="0.3">
      <c r="J38" s="4"/>
      <c r="K38" s="4">
        <v>52</v>
      </c>
      <c r="N38" s="10">
        <f>$N$37+(K38-$K$37)*($N$41-$N$37)/($K$41-$K$37)</f>
        <v>1887.6020689529687</v>
      </c>
      <c r="P38" s="5">
        <v>68</v>
      </c>
      <c r="Q38" s="5">
        <f t="shared" si="0"/>
        <v>2008.7149336897376</v>
      </c>
      <c r="R38">
        <v>68</v>
      </c>
      <c r="S38" s="3">
        <f t="shared" si="1"/>
        <v>0</v>
      </c>
    </row>
    <row r="39" spans="9:19" x14ac:dyDescent="0.3">
      <c r="J39" s="4"/>
      <c r="K39" s="4">
        <v>54</v>
      </c>
      <c r="N39" s="10">
        <f>$N$37+(K39-$K$37)*($N$41-$N$37)/($K$41-$K$37)</f>
        <v>1925.2406100665444</v>
      </c>
      <c r="P39" s="5">
        <v>70</v>
      </c>
      <c r="Q39" s="5">
        <f t="shared" si="0"/>
        <v>2002.4418435041416</v>
      </c>
      <c r="R39">
        <v>70</v>
      </c>
      <c r="S39" s="3">
        <f t="shared" si="1"/>
        <v>0</v>
      </c>
    </row>
    <row r="40" spans="9:19" x14ac:dyDescent="0.3">
      <c r="J40" s="4"/>
      <c r="K40" s="4">
        <v>56</v>
      </c>
      <c r="L40" s="4"/>
      <c r="N40" s="10">
        <f>$N$37+(K40-$K$37)*($N$41-$N$37)/($K$41-$K$37)</f>
        <v>1962.8791511801201</v>
      </c>
      <c r="P40" s="5">
        <v>72</v>
      </c>
      <c r="Q40" s="5">
        <f t="shared" si="0"/>
        <v>1978.012519911274</v>
      </c>
      <c r="R40">
        <v>72</v>
      </c>
      <c r="S40" s="3">
        <f t="shared" si="1"/>
        <v>0</v>
      </c>
    </row>
    <row r="41" spans="9:19" x14ac:dyDescent="0.3">
      <c r="I41">
        <v>0.9</v>
      </c>
      <c r="J41" s="4">
        <f>I41*$C$19</f>
        <v>0.9660310661426097</v>
      </c>
      <c r="K41" s="8">
        <f>J41*60</f>
        <v>57.961863968556585</v>
      </c>
      <c r="M41">
        <v>0.99</v>
      </c>
      <c r="N41">
        <f>M41*$C$21</f>
        <v>1999.8</v>
      </c>
      <c r="P41" s="5">
        <v>74</v>
      </c>
      <c r="Q41" s="5">
        <f t="shared" si="0"/>
        <v>1940.3739787976983</v>
      </c>
      <c r="R41">
        <v>74</v>
      </c>
      <c r="S41" s="3">
        <f t="shared" si="1"/>
        <v>0</v>
      </c>
    </row>
    <row r="42" spans="9:19" x14ac:dyDescent="0.3">
      <c r="J42" s="4"/>
      <c r="K42" s="4">
        <v>58</v>
      </c>
      <c r="N42" s="10">
        <f>$N$41+(K42-$K$41)*($N$46-$N$41)/($K$46-$K$41)</f>
        <v>1999.9196153822827</v>
      </c>
      <c r="P42" s="5">
        <v>76</v>
      </c>
      <c r="Q42" s="5">
        <f t="shared" si="0"/>
        <v>1902.7354376841229</v>
      </c>
      <c r="R42">
        <v>76</v>
      </c>
      <c r="S42" s="3">
        <f t="shared" si="1"/>
        <v>0</v>
      </c>
    </row>
    <row r="43" spans="9:19" x14ac:dyDescent="0.3">
      <c r="J43" s="4"/>
      <c r="K43" s="4">
        <v>60</v>
      </c>
      <c r="L43" s="4"/>
      <c r="N43" s="10">
        <f>$N$41+(K43-$K$41)*($N$46-$N$41)/($K$46-$K$41)</f>
        <v>2006.1927055678786</v>
      </c>
      <c r="P43" s="5">
        <v>78</v>
      </c>
      <c r="Q43" s="5">
        <f t="shared" si="0"/>
        <v>1862.8463793323049</v>
      </c>
      <c r="R43">
        <v>78</v>
      </c>
      <c r="S43" s="3">
        <f t="shared" si="1"/>
        <v>0</v>
      </c>
    </row>
    <row r="44" spans="9:19" x14ac:dyDescent="0.3">
      <c r="J44" s="4"/>
      <c r="K44" s="4">
        <v>62</v>
      </c>
      <c r="N44" s="10">
        <f>$N$41+(K44-$K$41)*($N$46-$N$41)/($K$46-$K$41)</f>
        <v>2012.4657957534746</v>
      </c>
      <c r="P44" s="5">
        <v>80</v>
      </c>
      <c r="Q44" s="5">
        <f t="shared" si="0"/>
        <v>1818.9347480331332</v>
      </c>
      <c r="R44">
        <v>80</v>
      </c>
      <c r="S44" s="3">
        <f t="shared" si="1"/>
        <v>0</v>
      </c>
    </row>
    <row r="45" spans="9:19" x14ac:dyDescent="0.3">
      <c r="J45" s="4"/>
      <c r="K45" s="4">
        <v>64</v>
      </c>
      <c r="N45" s="10">
        <f>$N$41+(K45-$K$41)*($N$46-$N$41)/($K$46-$K$41)</f>
        <v>2018.7388859390705</v>
      </c>
      <c r="P45" s="5">
        <v>82</v>
      </c>
      <c r="Q45" s="5">
        <f t="shared" si="0"/>
        <v>1775.0231167339616</v>
      </c>
      <c r="R45">
        <v>82</v>
      </c>
      <c r="S45" s="3">
        <f t="shared" si="1"/>
        <v>0</v>
      </c>
    </row>
    <row r="46" spans="9:19" x14ac:dyDescent="0.3">
      <c r="I46">
        <v>1</v>
      </c>
      <c r="J46" s="4">
        <f>I46*$C$19</f>
        <v>1.0733678512695664</v>
      </c>
      <c r="K46" s="8">
        <f>J46*60</f>
        <v>64.402071076173982</v>
      </c>
      <c r="L46" s="4"/>
      <c r="M46">
        <v>1</v>
      </c>
      <c r="N46">
        <f>M46*$C$21</f>
        <v>2020</v>
      </c>
      <c r="P46" s="5">
        <v>84</v>
      </c>
      <c r="Q46" s="5">
        <f t="shared" si="0"/>
        <v>1730.2416976397601</v>
      </c>
      <c r="R46">
        <v>84</v>
      </c>
      <c r="S46" s="3">
        <f t="shared" si="1"/>
        <v>0</v>
      </c>
    </row>
    <row r="47" spans="9:19" x14ac:dyDescent="0.3">
      <c r="J47" s="4"/>
      <c r="K47" s="4">
        <v>66</v>
      </c>
      <c r="N47" s="10">
        <f>$N$46+(K47-$K$46)*($N$50-$N$46)/($K$50-$K$46)</f>
        <v>2014.9880238753335</v>
      </c>
      <c r="P47" s="5">
        <v>86</v>
      </c>
      <c r="Q47" s="5">
        <f t="shared" si="0"/>
        <v>1680.0569761549923</v>
      </c>
      <c r="R47">
        <v>86</v>
      </c>
      <c r="S47" s="3">
        <f t="shared" si="1"/>
        <v>0</v>
      </c>
    </row>
    <row r="48" spans="9:19" x14ac:dyDescent="0.3">
      <c r="J48" s="4"/>
      <c r="K48" s="4">
        <v>68</v>
      </c>
      <c r="N48" s="10">
        <f>$N$46+(K48-$K$46)*($N$50-$N$46)/($K$50-$K$46)</f>
        <v>2008.7149336897376</v>
      </c>
      <c r="P48" s="5">
        <v>88</v>
      </c>
      <c r="Q48" s="5">
        <f t="shared" si="0"/>
        <v>1629.8722546702247</v>
      </c>
      <c r="R48">
        <v>88</v>
      </c>
      <c r="S48" s="3">
        <f t="shared" si="1"/>
        <v>0</v>
      </c>
    </row>
    <row r="49" spans="9:19" x14ac:dyDescent="0.3">
      <c r="J49" s="4"/>
      <c r="K49" s="4">
        <v>70</v>
      </c>
      <c r="L49" s="4"/>
      <c r="N49" s="10">
        <f>$N$46+(K49-$K$46)*($N$50-$N$46)/($K$50-$K$46)</f>
        <v>2002.4418435041416</v>
      </c>
      <c r="O49" s="1"/>
      <c r="P49" s="5">
        <v>90</v>
      </c>
      <c r="Q49" s="5">
        <f t="shared" si="0"/>
        <v>1579.6875331854569</v>
      </c>
      <c r="R49">
        <v>90</v>
      </c>
      <c r="S49" s="3">
        <f t="shared" si="1"/>
        <v>0</v>
      </c>
    </row>
    <row r="50" spans="9:19" x14ac:dyDescent="0.3">
      <c r="I50">
        <v>1.1000000000000001</v>
      </c>
      <c r="J50" s="4">
        <f>I50*$C$19</f>
        <v>1.180704636396523</v>
      </c>
      <c r="K50" s="8">
        <f>J50*60</f>
        <v>70.842278183791379</v>
      </c>
      <c r="M50">
        <v>0.99</v>
      </c>
      <c r="N50">
        <f>M50*$C$21</f>
        <v>1999.8</v>
      </c>
      <c r="P50" s="5">
        <v>92</v>
      </c>
      <c r="Q50" s="5">
        <f t="shared" si="0"/>
        <v>1517.9785146258616</v>
      </c>
      <c r="R50">
        <v>92</v>
      </c>
      <c r="S50" s="3">
        <f t="shared" si="1"/>
        <v>0</v>
      </c>
    </row>
    <row r="51" spans="9:19" x14ac:dyDescent="0.3">
      <c r="J51" s="4"/>
      <c r="K51" s="4">
        <v>72</v>
      </c>
      <c r="N51" s="10">
        <f>$N$50+(K51-$K$50)*($N$54-$N$50)/($K$54-$K$50)</f>
        <v>1978.012519911274</v>
      </c>
      <c r="P51" s="5">
        <v>94</v>
      </c>
      <c r="Q51" s="5">
        <f t="shared" si="0"/>
        <v>1455.2476127699024</v>
      </c>
      <c r="R51">
        <v>94</v>
      </c>
      <c r="S51" s="3">
        <f t="shared" si="1"/>
        <v>0</v>
      </c>
    </row>
    <row r="52" spans="9:19" x14ac:dyDescent="0.3">
      <c r="J52" s="4"/>
      <c r="K52" s="4">
        <v>74</v>
      </c>
      <c r="L52" s="4"/>
      <c r="N52" s="10">
        <f>$N$50+(K52-$K$50)*($N$54-$N$50)/($K$54-$K$50)</f>
        <v>1940.3739787976983</v>
      </c>
      <c r="P52" s="5">
        <v>96</v>
      </c>
      <c r="Q52" s="5">
        <f t="shared" si="0"/>
        <v>1392.5167109139429</v>
      </c>
      <c r="R52">
        <v>96</v>
      </c>
      <c r="S52" s="3">
        <f t="shared" si="1"/>
        <v>0</v>
      </c>
    </row>
    <row r="53" spans="9:19" x14ac:dyDescent="0.3">
      <c r="J53" s="4"/>
      <c r="K53" s="4">
        <v>76</v>
      </c>
      <c r="N53" s="10">
        <f>$N$50+(K53-$K$50)*($N$54-$N$50)/($K$54-$K$50)</f>
        <v>1902.7354376841229</v>
      </c>
      <c r="P53" s="5">
        <v>98</v>
      </c>
      <c r="Q53" s="5">
        <f t="shared" si="0"/>
        <v>1321.0229708695799</v>
      </c>
      <c r="R53">
        <v>98</v>
      </c>
      <c r="S53" s="3">
        <f t="shared" si="1"/>
        <v>0</v>
      </c>
    </row>
    <row r="54" spans="9:19" x14ac:dyDescent="0.3">
      <c r="I54">
        <v>1.2</v>
      </c>
      <c r="J54" s="4">
        <f>I54*$C$19</f>
        <v>1.2880414215234797</v>
      </c>
      <c r="K54" s="8">
        <f>J54*60</f>
        <v>77.282485291408776</v>
      </c>
      <c r="M54">
        <v>0.93</v>
      </c>
      <c r="N54">
        <f>M54*$C$21</f>
        <v>1878.6000000000001</v>
      </c>
      <c r="P54" s="5">
        <v>100</v>
      </c>
      <c r="Q54" s="5">
        <f t="shared" si="0"/>
        <v>1245.7458886424286</v>
      </c>
      <c r="R54">
        <v>100</v>
      </c>
      <c r="S54" s="3">
        <f t="shared" si="1"/>
        <v>0</v>
      </c>
    </row>
    <row r="55" spans="9:19" x14ac:dyDescent="0.3">
      <c r="J55" s="4"/>
      <c r="K55" s="4">
        <v>78</v>
      </c>
      <c r="L55" s="4"/>
      <c r="N55" s="10">
        <f>$N$54+(K55-$K$54)*($N$58-$N$54)/($K$58-$K$54)</f>
        <v>1862.8463793323049</v>
      </c>
      <c r="P55" s="5">
        <v>102</v>
      </c>
      <c r="Q55" s="5">
        <f t="shared" si="0"/>
        <v>1170.468806415277</v>
      </c>
      <c r="R55">
        <v>102</v>
      </c>
      <c r="S55" s="3">
        <f t="shared" si="1"/>
        <v>0</v>
      </c>
    </row>
    <row r="56" spans="9:19" x14ac:dyDescent="0.3">
      <c r="J56" s="4"/>
      <c r="K56" s="4">
        <v>80</v>
      </c>
      <c r="N56" s="10">
        <f>$N$54+(K56-$K$54)*($N$58-$N$54)/($K$58-$K$54)</f>
        <v>1818.9347480331332</v>
      </c>
      <c r="P56" s="5">
        <v>104</v>
      </c>
      <c r="Q56" s="5">
        <f t="shared" si="0"/>
        <v>1101.1931034901047</v>
      </c>
      <c r="R56">
        <v>104</v>
      </c>
      <c r="S56" s="3">
        <f t="shared" si="1"/>
        <v>0</v>
      </c>
    </row>
    <row r="57" spans="9:19" x14ac:dyDescent="0.3">
      <c r="J57" s="4"/>
      <c r="K57" s="4">
        <v>82</v>
      </c>
      <c r="N57" s="10">
        <f>$N$54+(K57-$K$54)*($N$58-$N$54)/($K$58-$K$54)</f>
        <v>1775.0231167339616</v>
      </c>
      <c r="P57" s="5">
        <v>106</v>
      </c>
      <c r="Q57" s="5">
        <f t="shared" si="0"/>
        <v>1038.462201634145</v>
      </c>
      <c r="R57">
        <v>106</v>
      </c>
      <c r="S57" s="3">
        <f t="shared" si="1"/>
        <v>0</v>
      </c>
    </row>
    <row r="58" spans="9:19" x14ac:dyDescent="0.3">
      <c r="I58">
        <v>1.3</v>
      </c>
      <c r="J58" s="4">
        <f>I58*$C$19</f>
        <v>1.3953782066504363</v>
      </c>
      <c r="K58" s="8">
        <f>J58*60</f>
        <v>83.722692399026187</v>
      </c>
      <c r="L58" s="4"/>
      <c r="M58">
        <v>0.86</v>
      </c>
      <c r="N58">
        <f>M58*$C$21</f>
        <v>1737.2</v>
      </c>
      <c r="P58" s="5">
        <v>108</v>
      </c>
      <c r="Q58" s="5">
        <f t="shared" si="0"/>
        <v>975.7312997781853</v>
      </c>
      <c r="R58">
        <v>108</v>
      </c>
      <c r="S58" s="3">
        <f t="shared" si="1"/>
        <v>0</v>
      </c>
    </row>
    <row r="59" spans="9:19" x14ac:dyDescent="0.3">
      <c r="J59" s="4"/>
      <c r="K59" s="4">
        <v>84</v>
      </c>
      <c r="N59" s="10">
        <f>$N$58+(K59-$K$58)*($N$63-$N$58)/($K$63-$K$58)</f>
        <v>1730.2416976397601</v>
      </c>
      <c r="P59" s="5">
        <v>110</v>
      </c>
      <c r="Q59" s="5">
        <f t="shared" si="0"/>
        <v>917.860278545558</v>
      </c>
      <c r="R59">
        <v>110</v>
      </c>
      <c r="S59" s="3">
        <f t="shared" si="1"/>
        <v>0</v>
      </c>
    </row>
    <row r="60" spans="9:19" x14ac:dyDescent="0.3">
      <c r="J60" s="4"/>
      <c r="K60" s="4">
        <v>86</v>
      </c>
      <c r="N60" s="10">
        <f>$N$58+(K60-$K$58)*($N$63-$N$58)/($K$63-$K$58)</f>
        <v>1680.0569761549923</v>
      </c>
      <c r="P60" s="5">
        <v>112</v>
      </c>
      <c r="Q60" s="5">
        <f t="shared" si="0"/>
        <v>873.94864724638637</v>
      </c>
      <c r="R60">
        <v>112</v>
      </c>
      <c r="S60" s="3">
        <f t="shared" si="1"/>
        <v>0</v>
      </c>
    </row>
    <row r="61" spans="9:19" x14ac:dyDescent="0.3">
      <c r="J61" s="4"/>
      <c r="K61" s="4">
        <v>88</v>
      </c>
      <c r="L61" s="4"/>
      <c r="N61" s="10">
        <f>$N$58+(K61-$K$58)*($N$63-$N$58)/($K$63-$K$58)</f>
        <v>1629.8722546702247</v>
      </c>
      <c r="P61" s="5">
        <v>114</v>
      </c>
      <c r="Q61" s="5">
        <f t="shared" si="0"/>
        <v>830.03701594721474</v>
      </c>
      <c r="R61">
        <v>114</v>
      </c>
      <c r="S61" s="3">
        <f t="shared" si="1"/>
        <v>0</v>
      </c>
    </row>
    <row r="62" spans="9:19" x14ac:dyDescent="0.3">
      <c r="J62" s="4"/>
      <c r="K62" s="4">
        <v>90</v>
      </c>
      <c r="N62" s="10">
        <f>$N$58+(K62-$K$58)*($N$63-$N$58)/($K$63-$K$58)</f>
        <v>1579.6875331854569</v>
      </c>
      <c r="P62" s="5">
        <v>116</v>
      </c>
      <c r="Q62" s="5">
        <f t="shared" si="0"/>
        <v>786.36461541260849</v>
      </c>
      <c r="R62">
        <v>116</v>
      </c>
      <c r="S62" s="3">
        <f t="shared" si="1"/>
        <v>0</v>
      </c>
    </row>
    <row r="63" spans="9:19" x14ac:dyDescent="0.3">
      <c r="I63">
        <v>1.4</v>
      </c>
      <c r="J63" s="4">
        <f>I63*$C$19</f>
        <v>1.5027149917773928</v>
      </c>
      <c r="K63" s="8">
        <f>J63*60</f>
        <v>90.162899506643569</v>
      </c>
      <c r="M63">
        <v>0.78</v>
      </c>
      <c r="N63">
        <f>M63*$C$21</f>
        <v>1575.6000000000001</v>
      </c>
      <c r="P63" s="5">
        <v>118</v>
      </c>
      <c r="Q63" s="5">
        <f t="shared" si="0"/>
        <v>748.72607429903269</v>
      </c>
      <c r="R63">
        <v>118</v>
      </c>
      <c r="S63" s="3">
        <f t="shared" si="1"/>
        <v>0</v>
      </c>
    </row>
    <row r="64" spans="9:19" x14ac:dyDescent="0.3">
      <c r="J64" s="4"/>
      <c r="K64" s="4">
        <v>92</v>
      </c>
      <c r="L64" s="4"/>
      <c r="N64" s="10">
        <f>$N$63+(K64-$K$63)*($N$67-$N$63)/($K$67-$K$63)</f>
        <v>1517.9785146258616</v>
      </c>
      <c r="P64" s="5">
        <v>120</v>
      </c>
      <c r="Q64" s="5">
        <f t="shared" si="0"/>
        <v>711.08753318545678</v>
      </c>
      <c r="R64">
        <v>120</v>
      </c>
      <c r="S64" s="3">
        <f t="shared" si="1"/>
        <v>0</v>
      </c>
    </row>
    <row r="65" spans="9:19" x14ac:dyDescent="0.3">
      <c r="J65" s="4"/>
      <c r="K65" s="4">
        <v>94</v>
      </c>
      <c r="N65" s="10">
        <f>$N$63+(K65-$K$63)*($N$67-$N$63)/($K$67-$K$63)</f>
        <v>1455.2476127699024</v>
      </c>
      <c r="P65" s="5">
        <v>122</v>
      </c>
      <c r="Q65" s="5">
        <f t="shared" si="0"/>
        <v>673.44899207188098</v>
      </c>
      <c r="R65">
        <v>122</v>
      </c>
      <c r="S65" s="3">
        <f t="shared" si="1"/>
        <v>0</v>
      </c>
    </row>
    <row r="66" spans="9:19" x14ac:dyDescent="0.3">
      <c r="J66" s="4"/>
      <c r="K66" s="4">
        <v>96</v>
      </c>
      <c r="N66" s="10">
        <f>$N$63+(K66-$K$63)*($N$67-$N$63)/($K$67-$K$63)</f>
        <v>1392.5167109139429</v>
      </c>
      <c r="P66" s="5">
        <v>124</v>
      </c>
      <c r="Q66" s="5">
        <f t="shared" si="0"/>
        <v>640.94204246525442</v>
      </c>
      <c r="R66">
        <v>124</v>
      </c>
      <c r="S66" s="3">
        <f t="shared" si="1"/>
        <v>0</v>
      </c>
    </row>
    <row r="67" spans="9:19" x14ac:dyDescent="0.3">
      <c r="I67">
        <v>1.5</v>
      </c>
      <c r="J67" s="4">
        <f>I67*$C$19</f>
        <v>1.6100517769043496</v>
      </c>
      <c r="K67" s="8">
        <f>J67*60</f>
        <v>96.60310661426098</v>
      </c>
      <c r="M67">
        <v>0.68</v>
      </c>
      <c r="N67">
        <f>M67*$C$21</f>
        <v>1373.6000000000001</v>
      </c>
      <c r="P67" s="5">
        <v>126</v>
      </c>
      <c r="Q67" s="5">
        <f t="shared" si="0"/>
        <v>609.57659153727479</v>
      </c>
      <c r="R67">
        <v>126</v>
      </c>
      <c r="S67" s="3">
        <f t="shared" si="1"/>
        <v>0</v>
      </c>
    </row>
    <row r="68" spans="9:19" x14ac:dyDescent="0.3">
      <c r="J68" s="4"/>
      <c r="K68" s="4">
        <v>98</v>
      </c>
      <c r="N68" s="10">
        <f>$N$67+(K68-$K$67)*($N$71-$N$67)/($K$71-$K$67)</f>
        <v>1321.0229708695799</v>
      </c>
      <c r="P68" s="5">
        <v>128</v>
      </c>
      <c r="Q68" s="5">
        <f t="shared" si="0"/>
        <v>578.21114060929506</v>
      </c>
      <c r="R68">
        <v>128</v>
      </c>
      <c r="S68" s="3">
        <f t="shared" si="1"/>
        <v>0</v>
      </c>
    </row>
    <row r="69" spans="9:19" x14ac:dyDescent="0.3">
      <c r="J69" s="4"/>
      <c r="K69" s="4">
        <v>100</v>
      </c>
      <c r="L69" s="4"/>
      <c r="N69" s="10">
        <f>$N$67+(K69-$K$67)*($N$71-$N$67)/($K$71-$K$67)</f>
        <v>1245.7458886424286</v>
      </c>
      <c r="P69" s="5">
        <v>130</v>
      </c>
      <c r="Q69" s="5">
        <f t="shared" ref="Q69:Q132" si="5">VLOOKUP(P69,$K$4:$N$197,4,FALSE)</f>
        <v>551.90935346736012</v>
      </c>
      <c r="R69">
        <v>130</v>
      </c>
      <c r="S69" s="3">
        <f t="shared" ref="S69:S109" si="6">P69-R69</f>
        <v>0</v>
      </c>
    </row>
    <row r="70" spans="9:19" x14ac:dyDescent="0.3">
      <c r="J70" s="4"/>
      <c r="K70" s="4">
        <v>102</v>
      </c>
      <c r="N70" s="10">
        <f>$N$67+(K70-$K$67)*($N$71-$N$67)/($K$71-$K$67)</f>
        <v>1170.468806415277</v>
      </c>
      <c r="P70" s="5">
        <v>132</v>
      </c>
      <c r="Q70" s="5">
        <f t="shared" si="5"/>
        <v>529.01257428993495</v>
      </c>
      <c r="R70">
        <v>132</v>
      </c>
      <c r="S70" s="3">
        <f t="shared" si="6"/>
        <v>0</v>
      </c>
    </row>
    <row r="71" spans="9:19" x14ac:dyDescent="0.3">
      <c r="I71">
        <v>1.6</v>
      </c>
      <c r="J71" s="4">
        <f>I71*$C$19</f>
        <v>1.7173885620313063</v>
      </c>
      <c r="K71" s="8">
        <f>J71*60</f>
        <v>103.04331372187838</v>
      </c>
      <c r="M71">
        <v>0.56000000000000005</v>
      </c>
      <c r="N71">
        <f>M71*$C$21</f>
        <v>1131.2</v>
      </c>
      <c r="P71" s="5">
        <v>134</v>
      </c>
      <c r="Q71" s="5">
        <f t="shared" si="5"/>
        <v>506.11579511250972</v>
      </c>
      <c r="R71">
        <v>134</v>
      </c>
      <c r="S71" s="3">
        <f t="shared" si="6"/>
        <v>0</v>
      </c>
    </row>
    <row r="72" spans="9:19" x14ac:dyDescent="0.3">
      <c r="J72" s="4"/>
      <c r="K72" s="4">
        <v>104</v>
      </c>
      <c r="N72" s="10">
        <f>$N$71+(K72-$K$71)*($N$75-$N$71)/($K$75-$K$71)</f>
        <v>1101.1931034901047</v>
      </c>
      <c r="P72" s="5">
        <v>136</v>
      </c>
      <c r="Q72" s="5">
        <f t="shared" si="5"/>
        <v>483.21901593508449</v>
      </c>
      <c r="R72">
        <v>136</v>
      </c>
      <c r="S72" s="3">
        <f t="shared" si="6"/>
        <v>0</v>
      </c>
    </row>
    <row r="73" spans="9:19" x14ac:dyDescent="0.3">
      <c r="J73" s="4"/>
      <c r="K73" s="4">
        <v>106</v>
      </c>
      <c r="N73" s="10">
        <f>$N$71+(K73-$K$71)*($N$75-$N$71)/($K$75-$K$71)</f>
        <v>1038.462201634145</v>
      </c>
      <c r="P73" s="5">
        <v>138</v>
      </c>
      <c r="Q73" s="5">
        <f t="shared" si="5"/>
        <v>460.3222367576592</v>
      </c>
      <c r="R73">
        <v>138</v>
      </c>
      <c r="S73" s="3">
        <f t="shared" si="6"/>
        <v>0</v>
      </c>
    </row>
    <row r="74" spans="9:19" x14ac:dyDescent="0.3">
      <c r="J74" s="4"/>
      <c r="K74" s="4">
        <v>108</v>
      </c>
      <c r="L74" s="4"/>
      <c r="N74" s="10">
        <f>$N$71+(K74-$K$71)*($N$75-$N$71)/($K$75-$K$71)</f>
        <v>975.7312997781853</v>
      </c>
      <c r="P74" s="5">
        <v>140</v>
      </c>
      <c r="Q74" s="5">
        <f t="shared" si="5"/>
        <v>437.42545758023397</v>
      </c>
      <c r="R74">
        <v>140</v>
      </c>
      <c r="S74" s="3">
        <f t="shared" si="6"/>
        <v>0</v>
      </c>
    </row>
    <row r="75" spans="9:19" x14ac:dyDescent="0.3">
      <c r="I75">
        <v>1.7</v>
      </c>
      <c r="J75" s="4">
        <f>I75*$C$19</f>
        <v>1.8247253471582627</v>
      </c>
      <c r="K75" s="8">
        <f>J75*60</f>
        <v>109.48352082949576</v>
      </c>
      <c r="M75">
        <v>0.46</v>
      </c>
      <c r="N75">
        <f>M75*$C$21</f>
        <v>929.2</v>
      </c>
      <c r="P75" s="5">
        <v>142</v>
      </c>
      <c r="Q75" s="5">
        <f t="shared" si="5"/>
        <v>415.171790468062</v>
      </c>
      <c r="R75">
        <v>142</v>
      </c>
      <c r="S75" s="3">
        <f t="shared" si="6"/>
        <v>0</v>
      </c>
    </row>
    <row r="76" spans="9:19" x14ac:dyDescent="0.3">
      <c r="J76" s="4"/>
      <c r="K76" s="30">
        <v>110</v>
      </c>
      <c r="N76" s="10">
        <f>$N$75+(K76-$K$75)*($N$79-$N$75)/($K$79-$K$75)</f>
        <v>917.860278545558</v>
      </c>
      <c r="P76" s="5">
        <v>144</v>
      </c>
      <c r="Q76" s="5">
        <f t="shared" si="5"/>
        <v>396.3525199112741</v>
      </c>
      <c r="R76">
        <v>144</v>
      </c>
      <c r="S76" s="3">
        <f t="shared" si="6"/>
        <v>0</v>
      </c>
    </row>
    <row r="77" spans="9:19" x14ac:dyDescent="0.3">
      <c r="J77" s="4"/>
      <c r="K77" s="4">
        <v>112</v>
      </c>
      <c r="N77" s="10">
        <f>$N$75+(K77-$K$75)*($N$79-$N$75)/($K$79-$K$75)</f>
        <v>873.94864724638637</v>
      </c>
      <c r="P77" s="5">
        <v>146</v>
      </c>
      <c r="Q77" s="5">
        <f t="shared" si="5"/>
        <v>377.53324935448626</v>
      </c>
      <c r="R77">
        <v>146</v>
      </c>
      <c r="S77" s="3">
        <f t="shared" si="6"/>
        <v>0</v>
      </c>
    </row>
    <row r="78" spans="9:19" x14ac:dyDescent="0.3">
      <c r="J78" s="4"/>
      <c r="K78" s="4">
        <v>114</v>
      </c>
      <c r="N78" s="10">
        <f>$N$75+(K78-$K$75)*($N$79-$N$75)/($K$79-$K$75)</f>
        <v>830.03701594721474</v>
      </c>
      <c r="P78" s="5">
        <v>148</v>
      </c>
      <c r="Q78" s="5">
        <f t="shared" si="5"/>
        <v>358.71397879769842</v>
      </c>
      <c r="R78">
        <v>148</v>
      </c>
      <c r="S78" s="3">
        <f t="shared" si="6"/>
        <v>0</v>
      </c>
    </row>
    <row r="79" spans="9:19" x14ac:dyDescent="0.3">
      <c r="I79">
        <v>1.8</v>
      </c>
      <c r="J79" s="4">
        <f>I79*$C$19</f>
        <v>1.9320621322852194</v>
      </c>
      <c r="K79" s="8">
        <f>J79*60</f>
        <v>115.92372793711317</v>
      </c>
      <c r="L79" s="4"/>
      <c r="M79">
        <v>0.39</v>
      </c>
      <c r="N79">
        <f>M79*$C$21</f>
        <v>787.80000000000007</v>
      </c>
      <c r="P79" s="5">
        <v>150</v>
      </c>
      <c r="Q79" s="5">
        <f t="shared" si="5"/>
        <v>339.89470824091052</v>
      </c>
      <c r="R79">
        <v>150</v>
      </c>
      <c r="S79" s="3">
        <f t="shared" si="6"/>
        <v>0</v>
      </c>
    </row>
    <row r="80" spans="9:19" x14ac:dyDescent="0.3">
      <c r="J80" s="4"/>
      <c r="K80" s="4">
        <v>116</v>
      </c>
      <c r="N80" s="10">
        <f>$N$79+(K80-$K$79)*($N$84-$N$79)/($K$84-$K$79)</f>
        <v>786.36461541260849</v>
      </c>
      <c r="P80" s="5">
        <v>152</v>
      </c>
      <c r="Q80" s="5">
        <f t="shared" si="5"/>
        <v>321.07543768412268</v>
      </c>
      <c r="R80">
        <v>152</v>
      </c>
      <c r="S80" s="3">
        <f t="shared" si="6"/>
        <v>0</v>
      </c>
    </row>
    <row r="81" spans="9:19" x14ac:dyDescent="0.3">
      <c r="J81" s="4"/>
      <c r="K81" s="4">
        <v>118</v>
      </c>
      <c r="N81" s="10">
        <f>$N$79+(K81-$K$79)*($N$84-$N$79)/($K$84-$K$79)</f>
        <v>748.72607429903269</v>
      </c>
      <c r="P81" s="5">
        <v>154</v>
      </c>
      <c r="Q81" s="5">
        <f t="shared" si="5"/>
        <v>302.25616712733483</v>
      </c>
      <c r="R81">
        <v>154</v>
      </c>
      <c r="S81" s="3">
        <f t="shared" si="6"/>
        <v>0</v>
      </c>
    </row>
    <row r="82" spans="9:19" x14ac:dyDescent="0.3">
      <c r="J82" s="4"/>
      <c r="K82" s="4">
        <v>120</v>
      </c>
      <c r="N82" s="10">
        <f>$N$79+(K82-$K$79)*($N$84-$N$79)/($K$84-$K$79)</f>
        <v>711.08753318545678</v>
      </c>
      <c r="P82" s="5">
        <v>156</v>
      </c>
      <c r="Q82" s="5">
        <f t="shared" si="5"/>
        <v>287.93793104703133</v>
      </c>
      <c r="R82">
        <v>156</v>
      </c>
      <c r="S82" s="3">
        <f t="shared" si="6"/>
        <v>0</v>
      </c>
    </row>
    <row r="83" spans="9:19" x14ac:dyDescent="0.3">
      <c r="J83" s="4"/>
      <c r="K83" s="4">
        <v>122</v>
      </c>
      <c r="N83" s="10">
        <f>$N$79+(K83-$K$79)*($N$84-$N$79)/($K$84-$K$79)</f>
        <v>673.44899207188098</v>
      </c>
      <c r="P83" s="5">
        <v>158</v>
      </c>
      <c r="Q83" s="5">
        <f t="shared" si="5"/>
        <v>275.39175067583943</v>
      </c>
      <c r="R83">
        <v>158</v>
      </c>
      <c r="S83" s="3">
        <f t="shared" si="6"/>
        <v>0</v>
      </c>
    </row>
    <row r="84" spans="9:19" x14ac:dyDescent="0.3">
      <c r="I84">
        <v>1.9</v>
      </c>
      <c r="J84" s="4">
        <f>I84*$C$19</f>
        <v>2.0393989174121758</v>
      </c>
      <c r="K84" s="8">
        <f>J84*60</f>
        <v>122.36393504473055</v>
      </c>
      <c r="L84" s="4"/>
      <c r="M84">
        <v>0.33</v>
      </c>
      <c r="N84">
        <f>M84*$C$21</f>
        <v>666.6</v>
      </c>
      <c r="P84" s="5">
        <v>160</v>
      </c>
      <c r="Q84" s="5">
        <f t="shared" si="5"/>
        <v>262.84557030464754</v>
      </c>
      <c r="R84">
        <v>160</v>
      </c>
      <c r="S84" s="3">
        <f t="shared" si="6"/>
        <v>0</v>
      </c>
    </row>
    <row r="85" spans="9:19" x14ac:dyDescent="0.3">
      <c r="J85" s="4"/>
      <c r="K85" s="4">
        <v>124</v>
      </c>
      <c r="N85" s="10">
        <f>$N$84+(K85-$K$84)*($N$88-$N$84)/($K$88-$K$84)</f>
        <v>640.94204246525442</v>
      </c>
      <c r="P85" s="5">
        <v>162</v>
      </c>
      <c r="Q85" s="5">
        <f t="shared" si="5"/>
        <v>250.29938993345567</v>
      </c>
      <c r="R85">
        <v>162</v>
      </c>
      <c r="S85" s="3">
        <f t="shared" si="6"/>
        <v>0</v>
      </c>
    </row>
    <row r="86" spans="9:19" x14ac:dyDescent="0.3">
      <c r="J86" s="4"/>
      <c r="K86" s="4">
        <v>126</v>
      </c>
      <c r="N86" s="10">
        <f>$N$84+(K86-$K$84)*($N$88-$N$84)/($K$88-$K$84)</f>
        <v>609.57659153727479</v>
      </c>
      <c r="P86" s="5">
        <v>164</v>
      </c>
      <c r="Q86" s="5">
        <f t="shared" si="5"/>
        <v>237.75320956226378</v>
      </c>
      <c r="R86">
        <v>164</v>
      </c>
      <c r="S86" s="3">
        <f t="shared" si="6"/>
        <v>0</v>
      </c>
    </row>
    <row r="87" spans="9:19" x14ac:dyDescent="0.3">
      <c r="J87" s="4"/>
      <c r="K87" s="4">
        <v>128</v>
      </c>
      <c r="N87" s="10">
        <f>$N$84+(K87-$K$84)*($N$88-$N$84)/($K$88-$K$84)</f>
        <v>578.21114060929506</v>
      </c>
      <c r="P87" s="5">
        <v>166</v>
      </c>
      <c r="Q87" s="5">
        <f t="shared" si="5"/>
        <v>225.20702919107191</v>
      </c>
      <c r="R87">
        <v>166</v>
      </c>
      <c r="S87" s="3">
        <f t="shared" si="6"/>
        <v>0</v>
      </c>
    </row>
    <row r="88" spans="9:19" x14ac:dyDescent="0.3">
      <c r="I88">
        <v>2</v>
      </c>
      <c r="J88" s="4">
        <f>I88*$C$19</f>
        <v>2.1467357025391327</v>
      </c>
      <c r="K88" s="8">
        <f>J88*60</f>
        <v>128.80414215234796</v>
      </c>
      <c r="M88">
        <v>0.28000000000000003</v>
      </c>
      <c r="N88">
        <f>M88*$C$21</f>
        <v>565.6</v>
      </c>
      <c r="P88" s="5">
        <v>168</v>
      </c>
      <c r="Q88" s="5">
        <f t="shared" si="5"/>
        <v>213.53063661491001</v>
      </c>
      <c r="R88">
        <v>168</v>
      </c>
      <c r="S88" s="3">
        <f t="shared" si="6"/>
        <v>0</v>
      </c>
    </row>
    <row r="89" spans="9:19" x14ac:dyDescent="0.3">
      <c r="J89" s="4"/>
      <c r="K89" s="4">
        <v>130</v>
      </c>
      <c r="L89" s="4"/>
      <c r="N89" s="10">
        <f t="shared" ref="N89:N94" si="7">$N$88+(K89-$K$88)*($N$95-$N$88)/($K$95-$K$88)</f>
        <v>551.90935346736012</v>
      </c>
      <c r="P89" s="5">
        <v>170</v>
      </c>
      <c r="Q89" s="5">
        <f t="shared" si="5"/>
        <v>204.12100133651606</v>
      </c>
      <c r="R89">
        <v>170</v>
      </c>
      <c r="S89" s="3">
        <f t="shared" si="6"/>
        <v>0</v>
      </c>
    </row>
    <row r="90" spans="9:19" x14ac:dyDescent="0.3">
      <c r="J90" s="4"/>
      <c r="K90" s="4">
        <v>132</v>
      </c>
      <c r="N90" s="10">
        <f t="shared" si="7"/>
        <v>529.01257428993495</v>
      </c>
      <c r="P90" s="5">
        <v>172</v>
      </c>
      <c r="Q90" s="5">
        <f t="shared" si="5"/>
        <v>194.71136605812211</v>
      </c>
      <c r="R90">
        <v>172</v>
      </c>
      <c r="S90" s="3">
        <f t="shared" si="6"/>
        <v>0</v>
      </c>
    </row>
    <row r="91" spans="9:19" x14ac:dyDescent="0.3">
      <c r="J91" s="4"/>
      <c r="K91" s="4">
        <v>134</v>
      </c>
      <c r="N91" s="10">
        <f t="shared" si="7"/>
        <v>506.11579511250972</v>
      </c>
      <c r="P91" s="5">
        <v>174</v>
      </c>
      <c r="Q91" s="5">
        <f t="shared" si="5"/>
        <v>185.30173077972813</v>
      </c>
      <c r="R91">
        <v>174</v>
      </c>
      <c r="S91" s="3">
        <f t="shared" si="6"/>
        <v>0</v>
      </c>
    </row>
    <row r="92" spans="9:19" x14ac:dyDescent="0.3">
      <c r="J92" s="4"/>
      <c r="K92" s="4">
        <v>136</v>
      </c>
      <c r="N92" s="10">
        <f t="shared" si="7"/>
        <v>483.21901593508449</v>
      </c>
      <c r="P92" s="5">
        <v>176</v>
      </c>
      <c r="Q92" s="5">
        <f t="shared" si="5"/>
        <v>175.89209550133421</v>
      </c>
      <c r="R92">
        <v>176</v>
      </c>
      <c r="S92" s="3">
        <f t="shared" si="6"/>
        <v>0</v>
      </c>
    </row>
    <row r="93" spans="9:19" x14ac:dyDescent="0.3">
      <c r="J93" s="4"/>
      <c r="K93" s="4">
        <v>138</v>
      </c>
      <c r="N93" s="10">
        <f t="shared" si="7"/>
        <v>460.3222367576592</v>
      </c>
      <c r="P93" s="5">
        <v>178</v>
      </c>
      <c r="Q93" s="5">
        <f t="shared" si="5"/>
        <v>166.48246022294023</v>
      </c>
      <c r="R93">
        <v>178</v>
      </c>
      <c r="S93" s="3">
        <f t="shared" si="6"/>
        <v>0</v>
      </c>
    </row>
    <row r="94" spans="9:19" x14ac:dyDescent="0.3">
      <c r="J94" s="4"/>
      <c r="K94" s="4">
        <v>140</v>
      </c>
      <c r="L94" s="4"/>
      <c r="N94" s="10">
        <f t="shared" si="7"/>
        <v>437.42545758023397</v>
      </c>
      <c r="P94" s="5">
        <v>180</v>
      </c>
      <c r="Q94" s="5">
        <f t="shared" si="5"/>
        <v>157.07282494454628</v>
      </c>
      <c r="R94">
        <v>180</v>
      </c>
      <c r="S94" s="3">
        <f t="shared" si="6"/>
        <v>0</v>
      </c>
    </row>
    <row r="95" spans="9:19" x14ac:dyDescent="0.3">
      <c r="I95">
        <v>2.2000000000000002</v>
      </c>
      <c r="J95" s="4">
        <f>I95*$C$19</f>
        <v>2.361409272793046</v>
      </c>
      <c r="K95" s="8">
        <f>J95*60</f>
        <v>141.68455636758276</v>
      </c>
      <c r="M95">
        <v>0.20699999999999999</v>
      </c>
      <c r="N95">
        <f>M95*$C$21</f>
        <v>418.14</v>
      </c>
      <c r="P95" s="5">
        <v>182</v>
      </c>
      <c r="Q95" s="5">
        <f t="shared" si="5"/>
        <v>149.76367242184506</v>
      </c>
      <c r="R95">
        <v>182</v>
      </c>
      <c r="S95" s="3">
        <f t="shared" si="6"/>
        <v>0</v>
      </c>
    </row>
    <row r="96" spans="9:19" x14ac:dyDescent="0.3">
      <c r="J96" s="4"/>
      <c r="K96" s="4">
        <v>142</v>
      </c>
      <c r="N96" s="10">
        <f t="shared" ref="N96:N102" si="8">$N$95+(K96-$K$95)*($N$103-$N$95)/($K$103-$K$95)</f>
        <v>415.171790468062</v>
      </c>
      <c r="P96" s="5">
        <v>184</v>
      </c>
      <c r="Q96" s="5">
        <f t="shared" si="5"/>
        <v>142.86327321768954</v>
      </c>
      <c r="R96">
        <v>184</v>
      </c>
      <c r="S96" s="3">
        <f t="shared" si="6"/>
        <v>0</v>
      </c>
    </row>
    <row r="97" spans="9:19" x14ac:dyDescent="0.3">
      <c r="J97" s="4"/>
      <c r="K97" s="4">
        <v>144</v>
      </c>
      <c r="N97" s="10">
        <f t="shared" si="8"/>
        <v>396.3525199112741</v>
      </c>
      <c r="P97" s="5">
        <v>186</v>
      </c>
      <c r="Q97" s="5">
        <f t="shared" si="5"/>
        <v>135.96287401353399</v>
      </c>
      <c r="R97">
        <v>186</v>
      </c>
      <c r="S97" s="3">
        <f t="shared" si="6"/>
        <v>0</v>
      </c>
    </row>
    <row r="98" spans="9:19" x14ac:dyDescent="0.3">
      <c r="J98" s="4"/>
      <c r="K98" s="4">
        <v>146</v>
      </c>
      <c r="N98" s="10">
        <f t="shared" si="8"/>
        <v>377.53324935448626</v>
      </c>
      <c r="P98" s="5">
        <v>188</v>
      </c>
      <c r="Q98" s="5">
        <f t="shared" si="5"/>
        <v>129.06247480937847</v>
      </c>
      <c r="R98">
        <v>188</v>
      </c>
      <c r="S98" s="3">
        <f t="shared" si="6"/>
        <v>0</v>
      </c>
    </row>
    <row r="99" spans="9:19" x14ac:dyDescent="0.3">
      <c r="J99" s="4"/>
      <c r="K99" s="4">
        <v>148</v>
      </c>
      <c r="L99" s="4"/>
      <c r="N99" s="10">
        <f t="shared" si="8"/>
        <v>358.71397879769842</v>
      </c>
      <c r="P99" s="5">
        <v>190</v>
      </c>
      <c r="Q99" s="5">
        <f t="shared" si="5"/>
        <v>122.16207560522292</v>
      </c>
      <c r="R99">
        <v>190</v>
      </c>
      <c r="S99" s="3">
        <f t="shared" si="6"/>
        <v>0</v>
      </c>
    </row>
    <row r="100" spans="9:19" x14ac:dyDescent="0.3">
      <c r="J100" s="4"/>
      <c r="K100" s="4">
        <v>150</v>
      </c>
      <c r="N100" s="10">
        <f t="shared" si="8"/>
        <v>339.89470824091052</v>
      </c>
      <c r="P100" s="5">
        <v>192</v>
      </c>
      <c r="Q100" s="5">
        <f t="shared" si="5"/>
        <v>115.2616764010674</v>
      </c>
      <c r="R100">
        <v>192</v>
      </c>
      <c r="S100" s="3">
        <f t="shared" si="6"/>
        <v>0</v>
      </c>
    </row>
    <row r="101" spans="9:19" x14ac:dyDescent="0.3">
      <c r="J101" s="4"/>
      <c r="K101" s="4">
        <v>152</v>
      </c>
      <c r="N101" s="10">
        <f t="shared" si="8"/>
        <v>321.07543768412268</v>
      </c>
      <c r="P101" s="5">
        <v>194</v>
      </c>
      <c r="Q101" s="5">
        <f t="shared" si="5"/>
        <v>109.23268899789444</v>
      </c>
      <c r="R101">
        <v>194</v>
      </c>
      <c r="S101" s="3">
        <f t="shared" si="6"/>
        <v>0</v>
      </c>
    </row>
    <row r="102" spans="9:19" x14ac:dyDescent="0.3">
      <c r="J102" s="4"/>
      <c r="K102" s="4">
        <v>154</v>
      </c>
      <c r="N102" s="10">
        <f t="shared" si="8"/>
        <v>302.25616712733483</v>
      </c>
      <c r="P102" s="5">
        <v>196</v>
      </c>
      <c r="Q102" s="5">
        <f t="shared" si="5"/>
        <v>104.52787135869748</v>
      </c>
      <c r="R102">
        <v>196</v>
      </c>
      <c r="S102" s="3">
        <f t="shared" si="6"/>
        <v>0</v>
      </c>
    </row>
    <row r="103" spans="9:19" x14ac:dyDescent="0.3">
      <c r="I103">
        <v>2.4</v>
      </c>
      <c r="J103" s="4">
        <f>I103*$C$19</f>
        <v>2.5760828430469593</v>
      </c>
      <c r="K103" s="8">
        <f>J103*60</f>
        <v>154.56497058281755</v>
      </c>
      <c r="M103">
        <v>0.14699999999999999</v>
      </c>
      <c r="N103">
        <f>M103*$C$21</f>
        <v>296.94</v>
      </c>
      <c r="P103" s="5">
        <v>198</v>
      </c>
      <c r="Q103" s="5">
        <f t="shared" si="5"/>
        <v>99.823053719500521</v>
      </c>
      <c r="R103">
        <v>198</v>
      </c>
      <c r="S103" s="3">
        <f t="shared" si="6"/>
        <v>0</v>
      </c>
    </row>
    <row r="104" spans="9:19" x14ac:dyDescent="0.3">
      <c r="J104" s="4"/>
      <c r="K104" s="4">
        <v>156</v>
      </c>
      <c r="N104" s="10">
        <f t="shared" ref="N104:N109" si="9">$N$103+(K104-$K$103)*($N$110-$N$103)/($K$110-$K$103)</f>
        <v>287.93793104703133</v>
      </c>
      <c r="P104" s="5">
        <v>200</v>
      </c>
      <c r="Q104" s="5">
        <f t="shared" si="5"/>
        <v>95.118236080303546</v>
      </c>
      <c r="R104">
        <v>200</v>
      </c>
      <c r="S104" s="3">
        <f t="shared" si="6"/>
        <v>0</v>
      </c>
    </row>
    <row r="105" spans="9:19" x14ac:dyDescent="0.3">
      <c r="J105" s="4"/>
      <c r="K105" s="4">
        <v>158</v>
      </c>
      <c r="L105" s="4"/>
      <c r="N105" s="10">
        <f t="shared" si="9"/>
        <v>275.39175067583943</v>
      </c>
      <c r="P105" s="5">
        <v>202</v>
      </c>
      <c r="Q105" s="5">
        <f t="shared" si="5"/>
        <v>90.413418441106586</v>
      </c>
      <c r="R105">
        <v>202</v>
      </c>
      <c r="S105" s="3">
        <f t="shared" si="6"/>
        <v>0</v>
      </c>
    </row>
    <row r="106" spans="9:19" x14ac:dyDescent="0.3">
      <c r="J106" s="4"/>
      <c r="K106" s="4">
        <v>160</v>
      </c>
      <c r="N106" s="10">
        <f t="shared" si="9"/>
        <v>262.84557030464754</v>
      </c>
      <c r="P106" s="5">
        <v>204</v>
      </c>
      <c r="Q106" s="5">
        <f t="shared" si="5"/>
        <v>85.708600801909625</v>
      </c>
      <c r="R106">
        <v>204</v>
      </c>
      <c r="S106" s="3">
        <f t="shared" si="6"/>
        <v>0</v>
      </c>
    </row>
    <row r="107" spans="9:19" x14ac:dyDescent="0.3">
      <c r="J107" s="4"/>
      <c r="K107" s="4">
        <v>162</v>
      </c>
      <c r="N107" s="10">
        <f t="shared" si="9"/>
        <v>250.29938993345567</v>
      </c>
      <c r="P107" s="5">
        <v>206</v>
      </c>
      <c r="Q107" s="5">
        <f t="shared" si="5"/>
        <v>81.003783162712665</v>
      </c>
      <c r="R107">
        <v>206</v>
      </c>
      <c r="S107" s="3">
        <f t="shared" si="6"/>
        <v>0</v>
      </c>
    </row>
    <row r="108" spans="9:19" x14ac:dyDescent="0.3">
      <c r="J108" s="4"/>
      <c r="K108" s="4">
        <v>164</v>
      </c>
      <c r="N108" s="10">
        <f t="shared" si="9"/>
        <v>237.75320956226378</v>
      </c>
      <c r="P108" s="5">
        <v>208</v>
      </c>
      <c r="Q108" s="5">
        <f t="shared" si="5"/>
        <v>70.598842179755934</v>
      </c>
      <c r="R108">
        <v>208</v>
      </c>
      <c r="S108" s="3">
        <f t="shared" si="6"/>
        <v>0</v>
      </c>
    </row>
    <row r="109" spans="9:19" x14ac:dyDescent="0.3">
      <c r="J109" s="4"/>
      <c r="K109" s="4">
        <v>166</v>
      </c>
      <c r="L109" s="4"/>
      <c r="N109" s="10">
        <f t="shared" si="9"/>
        <v>225.20702919107191</v>
      </c>
      <c r="P109" s="5">
        <v>210</v>
      </c>
      <c r="Q109" s="5">
        <f t="shared" si="5"/>
        <v>67.14864257767816</v>
      </c>
      <c r="R109">
        <v>210</v>
      </c>
      <c r="S109" s="3">
        <f t="shared" si="6"/>
        <v>0</v>
      </c>
    </row>
    <row r="110" spans="9:19" x14ac:dyDescent="0.3">
      <c r="I110">
        <v>2.6</v>
      </c>
      <c r="J110" s="4">
        <f>I110*$C$19</f>
        <v>2.7907564133008727</v>
      </c>
      <c r="K110" s="8">
        <f>J110*60</f>
        <v>167.44538479805237</v>
      </c>
      <c r="M110">
        <v>0.107</v>
      </c>
      <c r="N110">
        <f>M110*$C$21</f>
        <v>216.14</v>
      </c>
      <c r="P110" s="5">
        <v>212</v>
      </c>
      <c r="Q110" s="5">
        <f t="shared" si="5"/>
        <v>63.698442975600372</v>
      </c>
      <c r="R110">
        <v>212</v>
      </c>
      <c r="S110" s="3">
        <f t="shared" ref="S110:S130" si="10">P110-R110</f>
        <v>0</v>
      </c>
    </row>
    <row r="111" spans="9:19" x14ac:dyDescent="0.3">
      <c r="J111" s="4"/>
      <c r="K111" s="4">
        <v>168</v>
      </c>
      <c r="N111" s="10">
        <f t="shared" ref="N111:N117" si="11">$N$110+(K111-$K$110)*($N$118-$N$110)/($K$118-$K$110)</f>
        <v>213.53063661491001</v>
      </c>
      <c r="P111" s="5">
        <v>214</v>
      </c>
      <c r="Q111" s="5">
        <f t="shared" si="5"/>
        <v>60.248243373522598</v>
      </c>
      <c r="R111">
        <v>214</v>
      </c>
      <c r="S111" s="3">
        <f t="shared" si="10"/>
        <v>0</v>
      </c>
    </row>
    <row r="112" spans="9:19" x14ac:dyDescent="0.3">
      <c r="J112" s="4"/>
      <c r="K112" s="4">
        <v>170</v>
      </c>
      <c r="N112" s="10">
        <f t="shared" si="11"/>
        <v>204.12100133651606</v>
      </c>
      <c r="P112" s="5">
        <v>216</v>
      </c>
      <c r="Q112" s="5">
        <f t="shared" si="5"/>
        <v>58.580000000000005</v>
      </c>
      <c r="R112">
        <v>216</v>
      </c>
      <c r="S112" s="3">
        <f t="shared" si="10"/>
        <v>0</v>
      </c>
    </row>
    <row r="113" spans="9:19" x14ac:dyDescent="0.3">
      <c r="J113" s="4"/>
      <c r="K113" s="4">
        <v>172</v>
      </c>
      <c r="N113" s="10">
        <f t="shared" si="11"/>
        <v>194.71136605812211</v>
      </c>
      <c r="P113" s="5">
        <v>218</v>
      </c>
      <c r="Q113" s="5">
        <f t="shared" si="5"/>
        <v>56.79804377144481</v>
      </c>
      <c r="R113">
        <v>218</v>
      </c>
      <c r="S113" s="3">
        <f t="shared" si="10"/>
        <v>0</v>
      </c>
    </row>
    <row r="114" spans="9:19" x14ac:dyDescent="0.3">
      <c r="J114" s="4"/>
      <c r="K114" s="4">
        <v>174</v>
      </c>
      <c r="L114" s="4"/>
      <c r="N114" s="10">
        <f t="shared" si="11"/>
        <v>185.30173077972813</v>
      </c>
      <c r="P114" s="5">
        <v>220</v>
      </c>
      <c r="Q114" s="5">
        <f t="shared" si="5"/>
        <v>57.284031833778052</v>
      </c>
      <c r="R114">
        <v>220</v>
      </c>
      <c r="S114" s="3">
        <f t="shared" si="10"/>
        <v>0</v>
      </c>
    </row>
    <row r="115" spans="9:19" x14ac:dyDescent="0.3">
      <c r="J115" s="4"/>
      <c r="K115" s="4">
        <v>176</v>
      </c>
      <c r="N115" s="10">
        <f t="shared" si="11"/>
        <v>175.89209550133421</v>
      </c>
      <c r="P115" s="5">
        <v>222</v>
      </c>
      <c r="Q115" s="5">
        <f t="shared" si="5"/>
        <v>54.774795759539671</v>
      </c>
      <c r="R115">
        <v>222</v>
      </c>
      <c r="S115" s="3">
        <f t="shared" si="10"/>
        <v>0</v>
      </c>
    </row>
    <row r="116" spans="9:19" x14ac:dyDescent="0.3">
      <c r="J116" s="4"/>
      <c r="K116" s="4">
        <v>178</v>
      </c>
      <c r="N116" s="10">
        <f t="shared" si="11"/>
        <v>166.48246022294023</v>
      </c>
      <c r="P116" s="5">
        <v>224</v>
      </c>
      <c r="Q116" s="5">
        <f t="shared" si="5"/>
        <v>52.265559685301298</v>
      </c>
      <c r="R116">
        <v>224</v>
      </c>
      <c r="S116" s="3">
        <f t="shared" si="10"/>
        <v>0</v>
      </c>
    </row>
    <row r="117" spans="9:19" x14ac:dyDescent="0.3">
      <c r="J117" s="4"/>
      <c r="K117" s="4">
        <v>180</v>
      </c>
      <c r="N117" s="10">
        <f t="shared" si="11"/>
        <v>157.07282494454628</v>
      </c>
      <c r="P117" s="5">
        <v>226</v>
      </c>
      <c r="Q117" s="5">
        <f t="shared" si="5"/>
        <v>49.756323611062925</v>
      </c>
      <c r="R117">
        <v>226</v>
      </c>
      <c r="S117" s="3">
        <f t="shared" si="10"/>
        <v>0</v>
      </c>
    </row>
    <row r="118" spans="9:19" x14ac:dyDescent="0.3">
      <c r="I118">
        <v>2.8</v>
      </c>
      <c r="J118" s="4">
        <f>I118*$C$19</f>
        <v>3.0054299835547855</v>
      </c>
      <c r="K118" s="8">
        <f>J118*60</f>
        <v>180.32579901328714</v>
      </c>
      <c r="M118">
        <v>7.6999999999999999E-2</v>
      </c>
      <c r="N118">
        <f>M118*$C$21</f>
        <v>155.54</v>
      </c>
      <c r="P118" s="5">
        <v>228</v>
      </c>
      <c r="Q118" s="5">
        <f t="shared" si="5"/>
        <v>47.247087536824544</v>
      </c>
      <c r="R118">
        <v>228</v>
      </c>
      <c r="S118" s="3">
        <f t="shared" si="10"/>
        <v>0</v>
      </c>
    </row>
    <row r="119" spans="9:19" x14ac:dyDescent="0.3">
      <c r="J119" s="4"/>
      <c r="K119" s="4">
        <v>182</v>
      </c>
      <c r="N119" s="10">
        <f t="shared" ref="N119:N124" si="12">$N$118+(K119-$K$118)*($N$125-$N$118)/($K$125-$K$118)</f>
        <v>149.76367242184506</v>
      </c>
      <c r="P119" s="5">
        <v>230</v>
      </c>
      <c r="Q119" s="5">
        <f t="shared" si="5"/>
        <v>44.737851462586171</v>
      </c>
      <c r="R119">
        <v>230</v>
      </c>
      <c r="S119" s="3">
        <f t="shared" si="10"/>
        <v>0</v>
      </c>
    </row>
    <row r="120" spans="9:19" x14ac:dyDescent="0.3">
      <c r="J120" s="4"/>
      <c r="K120" s="4">
        <v>184</v>
      </c>
      <c r="N120" s="10">
        <f t="shared" si="12"/>
        <v>142.86327321768954</v>
      </c>
      <c r="P120" s="5">
        <v>232</v>
      </c>
      <c r="Q120" s="5">
        <f t="shared" si="5"/>
        <v>42.276461541260844</v>
      </c>
      <c r="R120">
        <v>232</v>
      </c>
      <c r="S120" s="3">
        <f t="shared" si="10"/>
        <v>0</v>
      </c>
    </row>
    <row r="121" spans="9:19" x14ac:dyDescent="0.3">
      <c r="J121" s="4"/>
      <c r="K121" s="4">
        <v>186</v>
      </c>
      <c r="N121" s="10">
        <f t="shared" si="12"/>
        <v>135.96287401353399</v>
      </c>
      <c r="P121" s="5">
        <v>234</v>
      </c>
      <c r="Q121" s="5">
        <f t="shared" si="5"/>
        <v>40.394534485582049</v>
      </c>
      <c r="R121">
        <v>234</v>
      </c>
      <c r="S121" s="3">
        <f t="shared" si="10"/>
        <v>0</v>
      </c>
    </row>
    <row r="122" spans="9:19" x14ac:dyDescent="0.3">
      <c r="J122" s="4"/>
      <c r="K122" s="4">
        <v>188</v>
      </c>
      <c r="N122" s="10">
        <f t="shared" si="12"/>
        <v>129.06247480937847</v>
      </c>
      <c r="P122" s="5">
        <v>236</v>
      </c>
      <c r="Q122" s="5">
        <f t="shared" si="5"/>
        <v>38.512607429903262</v>
      </c>
      <c r="R122">
        <v>236</v>
      </c>
      <c r="S122" s="3">
        <f t="shared" si="10"/>
        <v>0</v>
      </c>
    </row>
    <row r="123" spans="9:19" x14ac:dyDescent="0.3">
      <c r="J123" s="4"/>
      <c r="K123" s="4">
        <v>190</v>
      </c>
      <c r="N123" s="10">
        <f t="shared" si="12"/>
        <v>122.16207560522292</v>
      </c>
      <c r="P123" s="5">
        <v>238</v>
      </c>
      <c r="Q123" s="5">
        <f t="shared" si="5"/>
        <v>36.630680374224468</v>
      </c>
      <c r="R123">
        <v>238</v>
      </c>
      <c r="S123" s="3">
        <f t="shared" si="10"/>
        <v>0</v>
      </c>
    </row>
    <row r="124" spans="9:19" x14ac:dyDescent="0.3">
      <c r="J124" s="4"/>
      <c r="K124" s="4">
        <v>192</v>
      </c>
      <c r="N124" s="10">
        <f t="shared" si="12"/>
        <v>115.2616764010674</v>
      </c>
      <c r="P124" s="5">
        <v>240</v>
      </c>
      <c r="Q124" s="5">
        <f t="shared" si="5"/>
        <v>34.748753318545681</v>
      </c>
      <c r="R124">
        <v>240</v>
      </c>
      <c r="S124" s="3">
        <f t="shared" si="10"/>
        <v>0</v>
      </c>
    </row>
    <row r="125" spans="9:19" x14ac:dyDescent="0.3">
      <c r="I125">
        <v>3</v>
      </c>
      <c r="J125" s="4">
        <f>I125*$C$19</f>
        <v>3.2201035538086993</v>
      </c>
      <c r="K125" s="8">
        <f>J125*60</f>
        <v>193.20621322852196</v>
      </c>
      <c r="L125" s="4"/>
      <c r="M125">
        <v>5.5E-2</v>
      </c>
      <c r="N125">
        <f>M125*$C$21</f>
        <v>111.1</v>
      </c>
      <c r="P125" s="5">
        <v>242</v>
      </c>
      <c r="Q125" s="5">
        <f t="shared" si="5"/>
        <v>32.866826262866887</v>
      </c>
      <c r="R125">
        <v>242</v>
      </c>
      <c r="S125" s="3">
        <f t="shared" si="10"/>
        <v>0</v>
      </c>
    </row>
    <row r="126" spans="9:19" x14ac:dyDescent="0.3">
      <c r="J126" s="4"/>
      <c r="K126" s="4">
        <v>194</v>
      </c>
      <c r="N126" s="10">
        <f t="shared" ref="N126:N132" si="13">$N$125+(K126-$K$125)*($N$133-$N$125)/($K$133-$K$125)</f>
        <v>109.23268899789444</v>
      </c>
      <c r="P126" s="5">
        <v>244</v>
      </c>
      <c r="Q126" s="5">
        <f t="shared" si="5"/>
        <v>30.984899207188096</v>
      </c>
      <c r="R126">
        <v>244</v>
      </c>
      <c r="S126" s="3">
        <f t="shared" si="10"/>
        <v>0</v>
      </c>
    </row>
    <row r="127" spans="9:19" x14ac:dyDescent="0.3">
      <c r="J127" s="4"/>
      <c r="K127" s="4">
        <v>196</v>
      </c>
      <c r="N127" s="10">
        <f t="shared" si="13"/>
        <v>104.52787135869748</v>
      </c>
      <c r="P127" s="5">
        <v>246</v>
      </c>
      <c r="Q127" s="5">
        <f t="shared" si="5"/>
        <v>29.501981434339541</v>
      </c>
      <c r="R127">
        <v>246</v>
      </c>
      <c r="S127" s="3">
        <f t="shared" si="10"/>
        <v>0</v>
      </c>
    </row>
    <row r="128" spans="9:19" x14ac:dyDescent="0.3">
      <c r="J128" s="4"/>
      <c r="K128" s="4">
        <v>198</v>
      </c>
      <c r="N128" s="10">
        <f t="shared" si="13"/>
        <v>99.823053719500521</v>
      </c>
      <c r="P128" s="5">
        <v>248</v>
      </c>
      <c r="Q128" s="5">
        <f t="shared" si="5"/>
        <v>28.247363397220351</v>
      </c>
      <c r="R128">
        <v>248</v>
      </c>
      <c r="S128" s="3">
        <f t="shared" si="10"/>
        <v>0</v>
      </c>
    </row>
    <row r="129" spans="1:19" x14ac:dyDescent="0.3">
      <c r="J129" s="4"/>
      <c r="K129" s="4">
        <v>200</v>
      </c>
      <c r="N129" s="10">
        <f t="shared" si="13"/>
        <v>95.118236080303546</v>
      </c>
      <c r="P129" s="5">
        <v>250</v>
      </c>
      <c r="Q129" s="5">
        <f t="shared" si="5"/>
        <v>26.992745360101164</v>
      </c>
      <c r="R129">
        <v>250</v>
      </c>
      <c r="S129" s="3">
        <f t="shared" si="10"/>
        <v>0</v>
      </c>
    </row>
    <row r="130" spans="1:19" x14ac:dyDescent="0.3">
      <c r="J130" s="4"/>
      <c r="K130" s="4">
        <v>202</v>
      </c>
      <c r="N130" s="10">
        <f t="shared" si="13"/>
        <v>90.413418441106586</v>
      </c>
      <c r="P130" s="5">
        <v>252</v>
      </c>
      <c r="Q130" s="5">
        <f t="shared" si="5"/>
        <v>25.738127322981978</v>
      </c>
      <c r="R130">
        <v>252</v>
      </c>
      <c r="S130" s="3">
        <f t="shared" si="10"/>
        <v>0</v>
      </c>
    </row>
    <row r="131" spans="1:19" x14ac:dyDescent="0.3">
      <c r="J131" s="4"/>
      <c r="K131" s="4">
        <v>204</v>
      </c>
      <c r="N131" s="10">
        <f t="shared" si="13"/>
        <v>85.708600801909625</v>
      </c>
      <c r="P131" s="5">
        <v>254</v>
      </c>
      <c r="Q131" s="5">
        <f t="shared" si="5"/>
        <v>24.483509285862787</v>
      </c>
      <c r="R131">
        <v>254</v>
      </c>
      <c r="S131" s="3">
        <f t="shared" ref="S131:S166" si="14">P131-R131</f>
        <v>0</v>
      </c>
    </row>
    <row r="132" spans="1:19" x14ac:dyDescent="0.3">
      <c r="J132" s="4"/>
      <c r="K132" s="4">
        <v>206</v>
      </c>
      <c r="N132" s="10">
        <f t="shared" si="13"/>
        <v>81.003783162712665</v>
      </c>
      <c r="P132" s="5">
        <v>256</v>
      </c>
      <c r="Q132" s="5">
        <f t="shared" si="5"/>
        <v>23.228891248743601</v>
      </c>
      <c r="R132">
        <v>256</v>
      </c>
      <c r="S132" s="3">
        <f t="shared" si="14"/>
        <v>0</v>
      </c>
    </row>
    <row r="133" spans="1:19" x14ac:dyDescent="0.3">
      <c r="I133">
        <v>3.2</v>
      </c>
      <c r="J133" s="4">
        <f>I133*$C$19</f>
        <v>3.4347771240626126</v>
      </c>
      <c r="K133" s="8">
        <f>J133*60</f>
        <v>206.08662744375675</v>
      </c>
      <c r="M133">
        <v>0.04</v>
      </c>
      <c r="N133">
        <f>M133*$C$21</f>
        <v>80.8</v>
      </c>
      <c r="P133" s="5">
        <v>258</v>
      </c>
      <c r="Q133" s="5">
        <f t="shared" ref="Q133:Q165" si="15">VLOOKUP(P133,$K$4:$N$197,4,FALSE)</f>
        <v>22.072563926974645</v>
      </c>
      <c r="R133">
        <v>258</v>
      </c>
      <c r="S133" s="3">
        <f t="shared" si="14"/>
        <v>0</v>
      </c>
    </row>
    <row r="134" spans="1:19" x14ac:dyDescent="0.3">
      <c r="A134">
        <v>2</v>
      </c>
      <c r="J134" s="4"/>
      <c r="K134" s="30">
        <v>208</v>
      </c>
      <c r="N134" s="10">
        <f>$N$133+(K136-$K$133)*($N$140-$N$133)/($K$140-$K$133)</f>
        <v>70.598842179755934</v>
      </c>
      <c r="P134" s="5">
        <v>260</v>
      </c>
      <c r="Q134" s="5">
        <f t="shared" si="15"/>
        <v>21.31979310470313</v>
      </c>
      <c r="R134">
        <v>260</v>
      </c>
      <c r="S134" s="3">
        <f t="shared" si="14"/>
        <v>0</v>
      </c>
    </row>
    <row r="135" spans="1:19" x14ac:dyDescent="0.3">
      <c r="J135" s="4"/>
      <c r="K135" s="30">
        <v>210</v>
      </c>
      <c r="N135" s="10">
        <f t="shared" ref="N135:N139" si="16">$N$133+(K137-$K$133)*($N$140-$N$133)/($K$140-$K$133)</f>
        <v>67.14864257767816</v>
      </c>
      <c r="P135" s="5">
        <v>262</v>
      </c>
      <c r="Q135" s="5">
        <f t="shared" si="15"/>
        <v>20.567022282431616</v>
      </c>
      <c r="R135">
        <v>262</v>
      </c>
      <c r="S135" s="3">
        <f t="shared" si="14"/>
        <v>0</v>
      </c>
    </row>
    <row r="136" spans="1:19" x14ac:dyDescent="0.3">
      <c r="J136" s="4"/>
      <c r="K136" s="4">
        <v>212</v>
      </c>
      <c r="L136" s="4"/>
      <c r="N136" s="10">
        <f t="shared" si="16"/>
        <v>63.698442975600372</v>
      </c>
      <c r="P136" s="5">
        <v>264</v>
      </c>
      <c r="Q136" s="5">
        <f t="shared" si="15"/>
        <v>19.814251460160101</v>
      </c>
      <c r="R136">
        <v>264</v>
      </c>
      <c r="S136" s="3">
        <f t="shared" si="14"/>
        <v>0</v>
      </c>
    </row>
    <row r="137" spans="1:19" x14ac:dyDescent="0.3">
      <c r="J137" s="4"/>
      <c r="K137" s="4">
        <v>214</v>
      </c>
      <c r="N137" s="10">
        <f t="shared" si="16"/>
        <v>60.248243373522598</v>
      </c>
      <c r="P137" s="5">
        <v>266</v>
      </c>
      <c r="Q137" s="5">
        <f t="shared" si="15"/>
        <v>19.061480637888586</v>
      </c>
      <c r="R137">
        <v>266</v>
      </c>
      <c r="S137" s="3">
        <f t="shared" si="14"/>
        <v>0</v>
      </c>
    </row>
    <row r="138" spans="1:19" x14ac:dyDescent="0.3">
      <c r="J138" s="4"/>
      <c r="K138" s="4">
        <v>216</v>
      </c>
      <c r="N138" s="10">
        <f t="shared" si="16"/>
        <v>58.580000000000005</v>
      </c>
      <c r="P138" s="5">
        <v>268</v>
      </c>
      <c r="Q138" s="5">
        <f t="shared" si="15"/>
        <v>18.308709815617071</v>
      </c>
      <c r="R138">
        <v>268</v>
      </c>
      <c r="S138" s="3">
        <f t="shared" si="14"/>
        <v>0</v>
      </c>
    </row>
    <row r="139" spans="1:19" x14ac:dyDescent="0.3">
      <c r="J139" s="4"/>
      <c r="K139" s="4">
        <v>218</v>
      </c>
      <c r="N139" s="10">
        <f t="shared" si="16"/>
        <v>56.79804377144481</v>
      </c>
      <c r="P139" s="5">
        <v>270</v>
      </c>
      <c r="Q139" s="5">
        <f t="shared" si="15"/>
        <v>17.555938993345556</v>
      </c>
      <c r="R139">
        <v>270</v>
      </c>
      <c r="S139" s="3">
        <f t="shared" si="14"/>
        <v>0</v>
      </c>
    </row>
    <row r="140" spans="1:19" x14ac:dyDescent="0.3">
      <c r="I140">
        <v>3.4</v>
      </c>
      <c r="J140" s="4">
        <f>I140*$C$19</f>
        <v>3.6494506943165255</v>
      </c>
      <c r="K140" s="8">
        <f>J140*60</f>
        <v>218.96704165899152</v>
      </c>
      <c r="M140">
        <v>2.9000000000000001E-2</v>
      </c>
      <c r="N140">
        <f>M140*$C$21</f>
        <v>58.580000000000005</v>
      </c>
      <c r="P140" s="5">
        <v>272</v>
      </c>
      <c r="Q140" s="5">
        <f t="shared" si="15"/>
        <v>16.803168171074041</v>
      </c>
      <c r="R140">
        <v>272</v>
      </c>
      <c r="S140" s="3">
        <f t="shared" si="14"/>
        <v>0</v>
      </c>
    </row>
    <row r="141" spans="1:19" x14ac:dyDescent="0.3">
      <c r="J141" s="4"/>
      <c r="K141" s="4">
        <v>220</v>
      </c>
      <c r="N141" s="10">
        <f>$N$140+(K141-$K$140)*($N$147-$N$140)/($K$147-$K$140)</f>
        <v>57.284031833778052</v>
      </c>
      <c r="P141" s="5">
        <v>274</v>
      </c>
      <c r="Q141" s="5">
        <f t="shared" si="15"/>
        <v>16.050397348802527</v>
      </c>
      <c r="R141">
        <v>274</v>
      </c>
      <c r="S141" s="3">
        <f t="shared" si="14"/>
        <v>0</v>
      </c>
    </row>
    <row r="142" spans="1:19" x14ac:dyDescent="0.3">
      <c r="J142" s="4"/>
      <c r="K142" s="4">
        <v>222</v>
      </c>
      <c r="N142" s="10">
        <f t="shared" ref="N142:N146" si="17">$N$140+(K142-$K$140)*($N$147-$N$140)/($K$147-$K$140)</f>
        <v>54.774795759539671</v>
      </c>
      <c r="P142" s="5">
        <v>276</v>
      </c>
      <c r="Q142" s="5">
        <f t="shared" si="15"/>
        <v>15.297626526531012</v>
      </c>
      <c r="R142">
        <v>276</v>
      </c>
      <c r="S142" s="3">
        <f t="shared" si="14"/>
        <v>0</v>
      </c>
    </row>
    <row r="143" spans="1:19" x14ac:dyDescent="0.3">
      <c r="J143" s="4"/>
      <c r="K143" s="4">
        <v>224</v>
      </c>
      <c r="N143" s="10">
        <f t="shared" si="17"/>
        <v>52.265559685301298</v>
      </c>
      <c r="P143" s="5">
        <v>278</v>
      </c>
      <c r="Q143" s="5">
        <f t="shared" si="15"/>
        <v>14.544855704259495</v>
      </c>
      <c r="R143">
        <v>278</v>
      </c>
      <c r="S143" s="3">
        <f t="shared" si="14"/>
        <v>0</v>
      </c>
    </row>
    <row r="144" spans="1:19" x14ac:dyDescent="0.3">
      <c r="J144" s="4"/>
      <c r="K144" s="4">
        <v>226</v>
      </c>
      <c r="N144" s="10">
        <f t="shared" si="17"/>
        <v>49.756323611062925</v>
      </c>
      <c r="P144" s="5">
        <v>280</v>
      </c>
      <c r="Q144" s="5">
        <f t="shared" si="15"/>
        <v>13.79208488198798</v>
      </c>
      <c r="R144">
        <v>280</v>
      </c>
      <c r="S144" s="3">
        <f t="shared" si="14"/>
        <v>0</v>
      </c>
    </row>
    <row r="145" spans="9:19" x14ac:dyDescent="0.3">
      <c r="J145" s="4"/>
      <c r="K145" s="4">
        <v>228</v>
      </c>
      <c r="N145" s="10">
        <f t="shared" si="17"/>
        <v>47.247087536824544</v>
      </c>
      <c r="P145" s="5">
        <v>282</v>
      </c>
      <c r="Q145" s="5">
        <f t="shared" si="15"/>
        <v>13.039314059716464</v>
      </c>
      <c r="R145">
        <v>282</v>
      </c>
      <c r="S145" s="3">
        <f t="shared" si="14"/>
        <v>0</v>
      </c>
    </row>
    <row r="146" spans="9:19" x14ac:dyDescent="0.3">
      <c r="J146" s="4"/>
      <c r="K146" s="4">
        <v>230</v>
      </c>
      <c r="N146" s="10">
        <f t="shared" si="17"/>
        <v>44.737851462586171</v>
      </c>
      <c r="P146" s="5">
        <v>284</v>
      </c>
      <c r="Q146" s="5">
        <f t="shared" si="15"/>
        <v>12.286543237444951</v>
      </c>
      <c r="R146">
        <v>284</v>
      </c>
      <c r="S146" s="3">
        <f t="shared" si="14"/>
        <v>0</v>
      </c>
    </row>
    <row r="147" spans="9:19" x14ac:dyDescent="0.3">
      <c r="I147">
        <v>3.6</v>
      </c>
      <c r="J147" s="4">
        <f>I147*$C$19</f>
        <v>3.8641242645704388</v>
      </c>
      <c r="K147" s="8">
        <f>J147*60</f>
        <v>231.84745587422634</v>
      </c>
      <c r="M147">
        <v>2.1000000000000001E-2</v>
      </c>
      <c r="N147">
        <f>M147*$C$21</f>
        <v>42.42</v>
      </c>
      <c r="P147" s="5">
        <v>286</v>
      </c>
      <c r="Q147" s="5">
        <f t="shared" si="15"/>
        <v>11.533772415173436</v>
      </c>
      <c r="R147">
        <v>286</v>
      </c>
      <c r="S147" s="3">
        <f t="shared" si="14"/>
        <v>0</v>
      </c>
    </row>
    <row r="148" spans="9:19" x14ac:dyDescent="0.3">
      <c r="J148" s="4"/>
      <c r="K148" s="4">
        <v>232</v>
      </c>
      <c r="N148" s="10">
        <f>$N$147+(K148-$K$147)*($N$155-$N$147)/($K$155-$K$147)</f>
        <v>42.276461541260844</v>
      </c>
      <c r="P148" s="5">
        <v>288</v>
      </c>
      <c r="Q148" s="5">
        <f t="shared" si="15"/>
        <v>10.781001592901919</v>
      </c>
      <c r="R148">
        <v>288</v>
      </c>
      <c r="S148" s="3">
        <f t="shared" si="14"/>
        <v>0</v>
      </c>
    </row>
    <row r="149" spans="9:19" x14ac:dyDescent="0.3">
      <c r="J149" s="4"/>
      <c r="K149" s="4">
        <v>234</v>
      </c>
      <c r="N149" s="10">
        <f t="shared" ref="N149:N154" si="18">$N$147+(K149-$K$147)*($N$155-$N$147)/($K$155-$K$147)</f>
        <v>40.394534485582049</v>
      </c>
      <c r="P149" s="5">
        <v>290</v>
      </c>
      <c r="Q149" s="5">
        <f t="shared" si="15"/>
        <v>10.1</v>
      </c>
      <c r="R149">
        <v>290</v>
      </c>
      <c r="S149" s="3">
        <f t="shared" si="14"/>
        <v>0</v>
      </c>
    </row>
    <row r="150" spans="9:19" x14ac:dyDescent="0.3">
      <c r="J150" s="4"/>
      <c r="K150" s="4">
        <v>236</v>
      </c>
      <c r="N150" s="10">
        <f t="shared" si="18"/>
        <v>38.512607429903262</v>
      </c>
      <c r="P150" s="5">
        <v>292</v>
      </c>
      <c r="Q150" s="5">
        <f t="shared" si="15"/>
        <v>10.040192308858671</v>
      </c>
      <c r="R150">
        <v>292</v>
      </c>
      <c r="S150" s="3">
        <f t="shared" si="14"/>
        <v>0</v>
      </c>
    </row>
    <row r="151" spans="9:19" x14ac:dyDescent="0.3">
      <c r="J151" s="4"/>
      <c r="K151" s="4">
        <v>238</v>
      </c>
      <c r="N151" s="10">
        <f t="shared" si="18"/>
        <v>36.630680374224468</v>
      </c>
      <c r="P151" s="5">
        <v>294</v>
      </c>
      <c r="Q151" s="5">
        <f t="shared" si="15"/>
        <v>9.4128832902990762</v>
      </c>
      <c r="R151">
        <v>294</v>
      </c>
      <c r="S151" s="3">
        <f t="shared" si="14"/>
        <v>0</v>
      </c>
    </row>
    <row r="152" spans="9:19" x14ac:dyDescent="0.3">
      <c r="J152" s="4"/>
      <c r="K152" s="4">
        <v>240</v>
      </c>
      <c r="N152" s="10">
        <f t="shared" si="18"/>
        <v>34.748753318545681</v>
      </c>
      <c r="P152" s="5">
        <v>296</v>
      </c>
      <c r="Q152" s="5">
        <f t="shared" si="15"/>
        <v>8.7855742717394811</v>
      </c>
      <c r="R152">
        <v>296</v>
      </c>
      <c r="S152" s="3">
        <f t="shared" si="14"/>
        <v>0</v>
      </c>
    </row>
    <row r="153" spans="9:19" x14ac:dyDescent="0.3">
      <c r="J153" s="4"/>
      <c r="K153" s="4">
        <v>242</v>
      </c>
      <c r="N153" s="10">
        <f t="shared" si="18"/>
        <v>32.866826262866887</v>
      </c>
      <c r="P153" s="5">
        <v>298</v>
      </c>
      <c r="Q153" s="5">
        <f t="shared" si="15"/>
        <v>8.158265253179886</v>
      </c>
      <c r="R153">
        <v>298</v>
      </c>
      <c r="S153" s="3">
        <f t="shared" si="14"/>
        <v>0</v>
      </c>
    </row>
    <row r="154" spans="9:19" x14ac:dyDescent="0.3">
      <c r="J154" s="4"/>
      <c r="K154" s="4">
        <v>244</v>
      </c>
      <c r="N154" s="10">
        <f t="shared" si="18"/>
        <v>30.984899207188096</v>
      </c>
      <c r="P154" s="5">
        <v>300</v>
      </c>
      <c r="Q154" s="5">
        <f t="shared" si="15"/>
        <v>7.530956234620291</v>
      </c>
      <c r="R154">
        <v>300</v>
      </c>
      <c r="S154" s="3">
        <f t="shared" si="14"/>
        <v>0</v>
      </c>
    </row>
    <row r="155" spans="9:19" x14ac:dyDescent="0.3">
      <c r="I155">
        <v>3.8</v>
      </c>
      <c r="J155" s="4">
        <f>I155*$C$19</f>
        <v>4.0787978348243517</v>
      </c>
      <c r="K155" s="8">
        <f>J155*60</f>
        <v>244.72787008946111</v>
      </c>
      <c r="M155">
        <v>1.4999999999999999E-2</v>
      </c>
      <c r="N155">
        <f>M155*$C$21</f>
        <v>30.299999999999997</v>
      </c>
      <c r="P155" s="5">
        <v>302</v>
      </c>
      <c r="Q155" s="5">
        <f t="shared" si="15"/>
        <v>6.9036472160606959</v>
      </c>
      <c r="R155">
        <v>302</v>
      </c>
      <c r="S155" s="3">
        <f t="shared" si="14"/>
        <v>0</v>
      </c>
    </row>
    <row r="156" spans="9:19" x14ac:dyDescent="0.3">
      <c r="J156" s="4"/>
      <c r="K156" s="4">
        <v>246</v>
      </c>
      <c r="N156" s="10">
        <f t="shared" ref="N156:N161" si="19">$N$155+(K156-$K$155)*($N$162-$N$155)/($K$162-$K$155)</f>
        <v>29.501981434339541</v>
      </c>
      <c r="P156" s="5">
        <v>304</v>
      </c>
      <c r="Q156" s="5">
        <f t="shared" si="15"/>
        <v>6.2763381975011008</v>
      </c>
      <c r="R156">
        <v>304</v>
      </c>
      <c r="S156" s="3">
        <f t="shared" si="14"/>
        <v>0</v>
      </c>
    </row>
    <row r="157" spans="9:19" x14ac:dyDescent="0.3">
      <c r="J157" s="4"/>
      <c r="K157" s="4">
        <v>248</v>
      </c>
      <c r="N157" s="10">
        <f t="shared" si="19"/>
        <v>28.247363397220351</v>
      </c>
      <c r="P157" s="5">
        <v>306</v>
      </c>
      <c r="Q157" s="5">
        <f t="shared" si="15"/>
        <v>5.6490291789415066</v>
      </c>
      <c r="R157">
        <v>306</v>
      </c>
      <c r="S157" s="3">
        <f t="shared" si="14"/>
        <v>0</v>
      </c>
    </row>
    <row r="158" spans="9:19" x14ac:dyDescent="0.3">
      <c r="J158" s="4"/>
      <c r="K158" s="4">
        <v>250</v>
      </c>
      <c r="N158" s="10">
        <f t="shared" si="19"/>
        <v>26.992745360101164</v>
      </c>
      <c r="P158" s="5">
        <v>308</v>
      </c>
      <c r="Q158" s="5">
        <f t="shared" si="15"/>
        <v>5.0217201603819115</v>
      </c>
      <c r="R158">
        <v>308</v>
      </c>
      <c r="S158" s="3">
        <f t="shared" si="14"/>
        <v>0</v>
      </c>
    </row>
    <row r="159" spans="9:19" x14ac:dyDescent="0.3">
      <c r="J159" s="4"/>
      <c r="K159" s="4">
        <v>252</v>
      </c>
      <c r="N159" s="10">
        <f t="shared" si="19"/>
        <v>25.738127322981978</v>
      </c>
      <c r="P159" s="5">
        <v>310</v>
      </c>
      <c r="Q159" s="5">
        <f t="shared" si="15"/>
        <v>4.3944111418223164</v>
      </c>
      <c r="R159">
        <v>310</v>
      </c>
      <c r="S159" s="3">
        <f t="shared" si="14"/>
        <v>0</v>
      </c>
    </row>
    <row r="160" spans="9:19" x14ac:dyDescent="0.3">
      <c r="J160" s="4"/>
      <c r="K160" s="4">
        <v>254</v>
      </c>
      <c r="N160" s="10">
        <f t="shared" si="19"/>
        <v>24.483509285862787</v>
      </c>
      <c r="P160" s="5">
        <v>312</v>
      </c>
      <c r="Q160" s="5">
        <f t="shared" si="15"/>
        <v>3.7671021232627222</v>
      </c>
      <c r="R160">
        <v>312</v>
      </c>
      <c r="S160" s="3">
        <f t="shared" si="14"/>
        <v>0</v>
      </c>
    </row>
    <row r="161" spans="9:19" x14ac:dyDescent="0.3">
      <c r="J161" s="4"/>
      <c r="K161" s="4">
        <v>256</v>
      </c>
      <c r="N161" s="10">
        <f t="shared" si="19"/>
        <v>23.228891248743601</v>
      </c>
      <c r="P161" s="5">
        <v>314</v>
      </c>
      <c r="Q161" s="5">
        <f t="shared" si="15"/>
        <v>3.1397931047031262</v>
      </c>
      <c r="R161">
        <v>314</v>
      </c>
      <c r="S161" s="3">
        <f t="shared" si="14"/>
        <v>0</v>
      </c>
    </row>
    <row r="162" spans="9:19" x14ac:dyDescent="0.3">
      <c r="I162">
        <v>4</v>
      </c>
      <c r="J162" s="4">
        <f>I162*$C$19</f>
        <v>4.2934714050782654</v>
      </c>
      <c r="K162" s="8">
        <f>J162*60</f>
        <v>257.60828430469593</v>
      </c>
      <c r="M162">
        <v>1.0999999999999999E-2</v>
      </c>
      <c r="N162">
        <f>M162*$C$21</f>
        <v>22.22</v>
      </c>
      <c r="P162" s="5">
        <v>316</v>
      </c>
      <c r="Q162" s="5">
        <f t="shared" si="15"/>
        <v>2.512484086143532</v>
      </c>
      <c r="R162">
        <v>316</v>
      </c>
      <c r="S162" s="3">
        <f t="shared" si="14"/>
        <v>0</v>
      </c>
    </row>
    <row r="163" spans="9:19" x14ac:dyDescent="0.3">
      <c r="J163" s="4"/>
      <c r="K163" s="4">
        <v>258</v>
      </c>
      <c r="N163" s="10">
        <f>$N$162+(K163-$K$162)*($N$180-$N$162)/($K$179-$K$162)</f>
        <v>22.072563926974645</v>
      </c>
      <c r="P163" s="5">
        <v>318</v>
      </c>
      <c r="Q163" s="5">
        <f t="shared" si="15"/>
        <v>1.8851750675839369</v>
      </c>
      <c r="R163">
        <v>318</v>
      </c>
      <c r="S163" s="3">
        <f t="shared" si="14"/>
        <v>0</v>
      </c>
    </row>
    <row r="164" spans="9:19" x14ac:dyDescent="0.3">
      <c r="J164" s="4"/>
      <c r="K164" s="4">
        <v>260</v>
      </c>
      <c r="N164" s="10">
        <f t="shared" ref="N164:N179" si="20">$N$162+(K164-$K$162)*($N$180-$N$162)/($K$179-$K$162)</f>
        <v>21.31979310470313</v>
      </c>
      <c r="P164" s="5">
        <v>320</v>
      </c>
      <c r="Q164" s="5">
        <f t="shared" si="15"/>
        <v>1.2578660490243418</v>
      </c>
      <c r="R164">
        <v>320</v>
      </c>
      <c r="S164" s="3">
        <f t="shared" si="14"/>
        <v>0</v>
      </c>
    </row>
    <row r="165" spans="9:19" x14ac:dyDescent="0.3">
      <c r="J165" s="4"/>
      <c r="K165" s="4">
        <v>262</v>
      </c>
      <c r="N165" s="10">
        <f t="shared" si="20"/>
        <v>20.567022282431616</v>
      </c>
      <c r="P165" s="5">
        <v>322</v>
      </c>
      <c r="Q165" s="5">
        <f t="shared" si="15"/>
        <v>0.63055703046474676</v>
      </c>
      <c r="R165">
        <v>322</v>
      </c>
      <c r="S165" s="3">
        <f t="shared" si="14"/>
        <v>0</v>
      </c>
    </row>
    <row r="166" spans="9:19" x14ac:dyDescent="0.3">
      <c r="J166" s="4"/>
      <c r="K166" s="4">
        <v>264</v>
      </c>
      <c r="N166" s="10">
        <f t="shared" si="20"/>
        <v>19.814251460160101</v>
      </c>
      <c r="P166" s="5">
        <v>324</v>
      </c>
      <c r="Q166" s="5">
        <v>0</v>
      </c>
      <c r="R166">
        <v>324</v>
      </c>
      <c r="S166" s="3">
        <f t="shared" si="14"/>
        <v>0</v>
      </c>
    </row>
    <row r="167" spans="9:19" x14ac:dyDescent="0.3">
      <c r="J167" s="4"/>
      <c r="K167" s="4">
        <v>266</v>
      </c>
      <c r="N167" s="10">
        <f t="shared" si="20"/>
        <v>19.061480637888586</v>
      </c>
      <c r="P167" s="5"/>
      <c r="Q167" s="5"/>
      <c r="S167" s="3"/>
    </row>
    <row r="168" spans="9:19" x14ac:dyDescent="0.3">
      <c r="J168" s="4"/>
      <c r="K168" s="4">
        <v>268</v>
      </c>
      <c r="N168" s="10">
        <f t="shared" si="20"/>
        <v>18.308709815617071</v>
      </c>
      <c r="P168" s="5"/>
      <c r="Q168" s="5"/>
      <c r="S168" s="3"/>
    </row>
    <row r="169" spans="9:19" x14ac:dyDescent="0.3">
      <c r="J169" s="4"/>
      <c r="K169" s="4">
        <v>270</v>
      </c>
      <c r="N169" s="10">
        <f t="shared" si="20"/>
        <v>17.555938993345556</v>
      </c>
      <c r="P169" s="5"/>
      <c r="Q169" s="5"/>
      <c r="S169" s="3"/>
    </row>
    <row r="170" spans="9:19" x14ac:dyDescent="0.3">
      <c r="J170" s="4"/>
      <c r="K170" s="4">
        <v>272</v>
      </c>
      <c r="N170" s="10">
        <f t="shared" si="20"/>
        <v>16.803168171074041</v>
      </c>
      <c r="P170" s="5"/>
      <c r="Q170" s="5"/>
      <c r="S170" s="3"/>
    </row>
    <row r="171" spans="9:19" x14ac:dyDescent="0.3">
      <c r="J171" s="4"/>
      <c r="K171" s="4">
        <v>274</v>
      </c>
      <c r="N171" s="10">
        <f t="shared" si="20"/>
        <v>16.050397348802527</v>
      </c>
      <c r="P171" s="5"/>
      <c r="Q171" s="5"/>
      <c r="S171" s="3"/>
    </row>
    <row r="172" spans="9:19" x14ac:dyDescent="0.3">
      <c r="J172" s="4"/>
      <c r="K172" s="4">
        <v>276</v>
      </c>
      <c r="N172" s="10">
        <f t="shared" si="20"/>
        <v>15.297626526531012</v>
      </c>
      <c r="P172" s="5"/>
      <c r="Q172" s="5"/>
      <c r="S172" s="3"/>
    </row>
    <row r="173" spans="9:19" x14ac:dyDescent="0.3">
      <c r="J173" s="4"/>
      <c r="K173" s="4">
        <v>278</v>
      </c>
      <c r="N173" s="10">
        <f t="shared" si="20"/>
        <v>14.544855704259495</v>
      </c>
      <c r="P173" s="5"/>
      <c r="Q173" s="5"/>
      <c r="S173" s="3"/>
    </row>
    <row r="174" spans="9:19" x14ac:dyDescent="0.3">
      <c r="J174" s="4"/>
      <c r="K174" s="4">
        <v>280</v>
      </c>
      <c r="N174" s="10">
        <f t="shared" si="20"/>
        <v>13.79208488198798</v>
      </c>
      <c r="P174" s="5"/>
      <c r="Q174" s="5"/>
      <c r="S174" s="3"/>
    </row>
    <row r="175" spans="9:19" x14ac:dyDescent="0.3">
      <c r="J175" s="4"/>
      <c r="K175" s="4">
        <v>282</v>
      </c>
      <c r="N175" s="10">
        <f t="shared" si="20"/>
        <v>13.039314059716464</v>
      </c>
      <c r="P175" s="5"/>
      <c r="Q175" s="5"/>
      <c r="S175" s="3"/>
    </row>
    <row r="176" spans="9:19" x14ac:dyDescent="0.3">
      <c r="J176" s="4"/>
      <c r="K176" s="4">
        <v>284</v>
      </c>
      <c r="N176" s="10">
        <f t="shared" si="20"/>
        <v>12.286543237444951</v>
      </c>
      <c r="P176" s="5"/>
      <c r="Q176" s="5"/>
      <c r="S176" s="3"/>
    </row>
    <row r="177" spans="9:19" x14ac:dyDescent="0.3">
      <c r="J177" s="4"/>
      <c r="K177" s="4">
        <v>286</v>
      </c>
      <c r="N177" s="10">
        <f t="shared" si="20"/>
        <v>11.533772415173436</v>
      </c>
      <c r="P177" s="5"/>
      <c r="Q177" s="5"/>
      <c r="S177" s="3"/>
    </row>
    <row r="178" spans="9:19" x14ac:dyDescent="0.3">
      <c r="J178" s="4"/>
      <c r="K178" s="4">
        <v>288</v>
      </c>
      <c r="N178" s="10">
        <f t="shared" si="20"/>
        <v>10.781001592901919</v>
      </c>
      <c r="P178" s="5"/>
      <c r="Q178" s="5"/>
      <c r="S178" s="3"/>
    </row>
    <row r="179" spans="9:19" x14ac:dyDescent="0.3">
      <c r="I179">
        <v>4.5</v>
      </c>
      <c r="J179" s="4">
        <f>I179*$C$19</f>
        <v>4.8301553307130485</v>
      </c>
      <c r="K179" s="8">
        <f>J179*60</f>
        <v>289.80931984278288</v>
      </c>
      <c r="N179" s="10">
        <f t="shared" si="20"/>
        <v>10.1</v>
      </c>
      <c r="P179" s="5"/>
      <c r="Q179" s="5"/>
      <c r="S179" s="3"/>
    </row>
    <row r="180" spans="9:19" x14ac:dyDescent="0.3">
      <c r="J180" s="4"/>
      <c r="K180" s="4">
        <v>290</v>
      </c>
      <c r="M180">
        <v>5.0000000000000001E-3</v>
      </c>
      <c r="N180">
        <f>M180*$C$21</f>
        <v>10.1</v>
      </c>
      <c r="P180" s="5"/>
      <c r="Q180" s="5"/>
      <c r="S180" s="3"/>
    </row>
    <row r="181" spans="9:19" x14ac:dyDescent="0.3">
      <c r="J181" s="4"/>
      <c r="K181" s="4">
        <v>292</v>
      </c>
      <c r="N181" s="10">
        <f>$N$180+(K180-$K$179)*($N$197-$N$180)/($K$197-$K$179)</f>
        <v>10.040192308858671</v>
      </c>
      <c r="P181" s="5"/>
      <c r="Q181" s="5"/>
      <c r="S181" s="3"/>
    </row>
    <row r="182" spans="9:19" x14ac:dyDescent="0.3">
      <c r="J182" s="4"/>
      <c r="K182" s="4">
        <v>294</v>
      </c>
      <c r="N182" s="10">
        <f>$N$180+(K181-$K$179)*($N$197-$N$180)/($K$197-$K$179)</f>
        <v>9.4128832902990762</v>
      </c>
      <c r="P182" s="5"/>
      <c r="Q182" s="5"/>
      <c r="S182" s="3"/>
    </row>
    <row r="183" spans="9:19" x14ac:dyDescent="0.3">
      <c r="J183" s="4"/>
      <c r="K183" s="4">
        <v>296</v>
      </c>
      <c r="N183" s="10">
        <f>$N$180+(K182-$K$179)*($N$197-$N$180)/($K$197-$K$179)</f>
        <v>8.7855742717394811</v>
      </c>
      <c r="P183" s="5"/>
      <c r="Q183" s="5"/>
      <c r="S183" s="3"/>
    </row>
    <row r="184" spans="9:19" x14ac:dyDescent="0.3">
      <c r="J184" s="4"/>
      <c r="K184" s="4">
        <v>298</v>
      </c>
      <c r="N184" s="10">
        <f t="shared" ref="N184:N190" si="21">$N$180+(K183-$K$179)*($N$197-$N$180)/($K$197-$K$179)</f>
        <v>8.158265253179886</v>
      </c>
      <c r="P184" s="5"/>
      <c r="Q184" s="5"/>
      <c r="S184" s="3"/>
    </row>
    <row r="185" spans="9:19" x14ac:dyDescent="0.3">
      <c r="J185" s="4"/>
      <c r="K185" s="4">
        <v>300</v>
      </c>
      <c r="N185" s="10">
        <f t="shared" si="21"/>
        <v>7.530956234620291</v>
      </c>
      <c r="P185" s="5"/>
      <c r="Q185" s="5"/>
      <c r="S185" s="3"/>
    </row>
    <row r="186" spans="9:19" x14ac:dyDescent="0.3">
      <c r="J186" s="4"/>
      <c r="K186" s="4">
        <v>302</v>
      </c>
      <c r="N186" s="10">
        <f t="shared" si="21"/>
        <v>6.9036472160606959</v>
      </c>
      <c r="P186" s="5"/>
      <c r="Q186" s="5"/>
      <c r="S186" s="3"/>
    </row>
    <row r="187" spans="9:19" x14ac:dyDescent="0.3">
      <c r="J187" s="4"/>
      <c r="K187" s="4">
        <v>304</v>
      </c>
      <c r="N187" s="10">
        <f t="shared" si="21"/>
        <v>6.2763381975011008</v>
      </c>
      <c r="P187" s="5"/>
      <c r="Q187" s="5"/>
      <c r="S187" s="3"/>
    </row>
    <row r="188" spans="9:19" x14ac:dyDescent="0.3">
      <c r="J188" s="4"/>
      <c r="K188" s="4">
        <v>306</v>
      </c>
      <c r="N188" s="10">
        <f t="shared" si="21"/>
        <v>5.6490291789415066</v>
      </c>
      <c r="P188" s="5"/>
      <c r="Q188" s="5"/>
      <c r="S188" s="3"/>
    </row>
    <row r="189" spans="9:19" x14ac:dyDescent="0.3">
      <c r="J189" s="4"/>
      <c r="K189" s="4">
        <v>308</v>
      </c>
      <c r="N189" s="10">
        <f t="shared" si="21"/>
        <v>5.0217201603819115</v>
      </c>
      <c r="P189" s="5"/>
      <c r="Q189" s="5"/>
      <c r="S189" s="3"/>
    </row>
    <row r="190" spans="9:19" x14ac:dyDescent="0.3">
      <c r="J190" s="4"/>
      <c r="K190" s="4">
        <v>310</v>
      </c>
      <c r="N190" s="10">
        <f t="shared" si="21"/>
        <v>4.3944111418223164</v>
      </c>
      <c r="P190" s="5"/>
      <c r="Q190" s="5"/>
      <c r="S190" s="3"/>
    </row>
    <row r="191" spans="9:19" x14ac:dyDescent="0.3">
      <c r="J191" s="4"/>
      <c r="K191" s="4">
        <v>312</v>
      </c>
      <c r="N191" s="10">
        <f>$N$180+(K190-$K$179)*($N$197-$N$180)/($K$197-$K$179)</f>
        <v>3.7671021232627222</v>
      </c>
      <c r="P191" s="5"/>
      <c r="Q191" s="5"/>
      <c r="S191" s="3"/>
    </row>
    <row r="192" spans="9:19" x14ac:dyDescent="0.3">
      <c r="J192" s="4"/>
      <c r="K192" s="4">
        <v>314</v>
      </c>
      <c r="N192" s="10">
        <f>$N$180+(K191-$K$179)*($N$197-$N$180)/($K$197-$K$179)</f>
        <v>3.1397931047031262</v>
      </c>
      <c r="P192" s="5"/>
      <c r="Q192" s="5"/>
      <c r="S192" s="3"/>
    </row>
    <row r="193" spans="9:19" x14ac:dyDescent="0.3">
      <c r="J193" s="4"/>
      <c r="K193" s="4">
        <v>316</v>
      </c>
      <c r="N193" s="10">
        <f>$N$180+(K192-$K$179)*($N$197-$N$180)/($K$197-$K$179)</f>
        <v>2.512484086143532</v>
      </c>
      <c r="P193" s="5"/>
      <c r="Q193" s="5"/>
      <c r="S193" s="3"/>
    </row>
    <row r="194" spans="9:19" x14ac:dyDescent="0.3">
      <c r="J194" s="4"/>
      <c r="K194" s="4">
        <v>318</v>
      </c>
      <c r="N194" s="10">
        <f t="shared" ref="N194:N196" si="22">$N$180+(K193-$K$179)*($N$197-$N$180)/($K$197-$K$179)</f>
        <v>1.8851750675839369</v>
      </c>
      <c r="P194" s="5"/>
      <c r="Q194" s="5"/>
      <c r="S194" s="3"/>
    </row>
    <row r="195" spans="9:19" x14ac:dyDescent="0.3">
      <c r="J195" s="4"/>
      <c r="K195" s="4">
        <v>320</v>
      </c>
      <c r="N195" s="10">
        <f t="shared" si="22"/>
        <v>1.2578660490243418</v>
      </c>
      <c r="P195" s="5"/>
      <c r="Q195" s="5"/>
      <c r="S195" s="3"/>
    </row>
    <row r="196" spans="9:19" x14ac:dyDescent="0.3">
      <c r="J196" s="4"/>
      <c r="K196" s="4">
        <v>322</v>
      </c>
      <c r="N196" s="10">
        <f t="shared" si="22"/>
        <v>0.63055703046474676</v>
      </c>
      <c r="P196" s="5"/>
      <c r="Q196" s="5"/>
      <c r="S196" s="3"/>
    </row>
    <row r="197" spans="9:19" x14ac:dyDescent="0.3">
      <c r="I197">
        <v>5</v>
      </c>
      <c r="J197" s="4">
        <f>I197*$C$19</f>
        <v>5.3668392563478315</v>
      </c>
      <c r="K197" s="8">
        <f>J197*60</f>
        <v>322.0103553808699</v>
      </c>
      <c r="M197">
        <v>0</v>
      </c>
      <c r="N197">
        <f>M197*$C$21</f>
        <v>0</v>
      </c>
      <c r="P197" s="5"/>
      <c r="Q197" s="5"/>
      <c r="S197" s="3"/>
    </row>
  </sheetData>
  <sortState ref="P2:Q266">
    <sortCondition ref="P1"/>
  </sortState>
  <mergeCells count="1">
    <mergeCell ref="I1:K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6"/>
  <sheetViews>
    <sheetView workbookViewId="0">
      <selection activeCell="C19" sqref="C19"/>
    </sheetView>
  </sheetViews>
  <sheetFormatPr defaultRowHeight="14.4" x14ac:dyDescent="0.3"/>
  <cols>
    <col min="2" max="2" width="25.5546875" customWidth="1"/>
    <col min="3" max="3" width="9.5546875" customWidth="1"/>
    <col min="9" max="11" width="10.5546875" customWidth="1"/>
    <col min="12" max="12" width="14.5546875" customWidth="1"/>
    <col min="14" max="14" width="11.109375" customWidth="1"/>
  </cols>
  <sheetData>
    <row r="1" spans="1:15" x14ac:dyDescent="0.3">
      <c r="A1" s="2" t="s">
        <v>31</v>
      </c>
    </row>
    <row r="2" spans="1:15" x14ac:dyDescent="0.3">
      <c r="B2" s="11" t="s">
        <v>25</v>
      </c>
      <c r="I2" t="s">
        <v>6</v>
      </c>
      <c r="J2" t="s">
        <v>12</v>
      </c>
      <c r="K2" t="s">
        <v>12</v>
      </c>
      <c r="L2" t="s">
        <v>7</v>
      </c>
      <c r="M2" t="s">
        <v>14</v>
      </c>
      <c r="N2" t="s">
        <v>16</v>
      </c>
      <c r="O2" t="s">
        <v>14</v>
      </c>
    </row>
    <row r="3" spans="1:15" x14ac:dyDescent="0.3">
      <c r="B3" s="14" t="s">
        <v>26</v>
      </c>
      <c r="I3" t="s">
        <v>9</v>
      </c>
      <c r="J3" t="s">
        <v>13</v>
      </c>
      <c r="K3" t="s">
        <v>5</v>
      </c>
      <c r="L3" t="s">
        <v>8</v>
      </c>
      <c r="M3" t="s">
        <v>15</v>
      </c>
      <c r="N3" t="s">
        <v>17</v>
      </c>
      <c r="O3" t="s">
        <v>18</v>
      </c>
    </row>
    <row r="4" spans="1:15" x14ac:dyDescent="0.3">
      <c r="C4">
        <v>3898</v>
      </c>
      <c r="D4" t="s">
        <v>3</v>
      </c>
      <c r="E4" t="s">
        <v>19</v>
      </c>
      <c r="I4">
        <v>0</v>
      </c>
      <c r="J4" s="4">
        <f>I4*$C$19</f>
        <v>0</v>
      </c>
      <c r="K4" s="4">
        <f>J4*60</f>
        <v>0</v>
      </c>
      <c r="L4">
        <v>0</v>
      </c>
      <c r="M4">
        <f>L4*$C$21</f>
        <v>0</v>
      </c>
      <c r="N4">
        <f>'Dry Creek Interp'!P4</f>
        <v>0</v>
      </c>
      <c r="O4">
        <f>'Dry Creek Interp'!Q4</f>
        <v>0</v>
      </c>
    </row>
    <row r="5" spans="1:15" x14ac:dyDescent="0.3">
      <c r="B5" s="15" t="s">
        <v>1</v>
      </c>
      <c r="C5" s="11">
        <f>C4*3.28</f>
        <v>12785.439999999999</v>
      </c>
      <c r="D5" t="s">
        <v>4</v>
      </c>
      <c r="I5">
        <v>0.1</v>
      </c>
      <c r="J5" s="4">
        <f t="shared" ref="J5:J36" si="0">I5*$C$19</f>
        <v>3.9115856622934549E-2</v>
      </c>
      <c r="K5" s="4">
        <f t="shared" ref="K5:K36" si="1">J5*60</f>
        <v>2.3469513973760727</v>
      </c>
      <c r="L5">
        <v>0.03</v>
      </c>
      <c r="M5">
        <f t="shared" ref="M5:M36" si="2">L5*$C$21</f>
        <v>18.899999999999999</v>
      </c>
      <c r="N5">
        <f>'Dry Creek Interp'!P5</f>
        <v>2</v>
      </c>
      <c r="O5">
        <f>'Dry Creek Interp'!Q5</f>
        <v>18.819270556787856</v>
      </c>
    </row>
    <row r="6" spans="1:15" x14ac:dyDescent="0.3">
      <c r="B6" s="15"/>
      <c r="C6">
        <v>425.8</v>
      </c>
      <c r="D6" t="s">
        <v>3</v>
      </c>
      <c r="E6" t="s">
        <v>19</v>
      </c>
      <c r="I6">
        <v>0.2</v>
      </c>
      <c r="J6" s="4">
        <f t="shared" si="0"/>
        <v>7.8231713245869097E-2</v>
      </c>
      <c r="K6" s="4">
        <f t="shared" si="1"/>
        <v>4.6939027947521454</v>
      </c>
      <c r="L6">
        <v>0.1</v>
      </c>
      <c r="M6">
        <f t="shared" si="2"/>
        <v>63</v>
      </c>
      <c r="N6">
        <f>'Dry Creek Interp'!P6</f>
        <v>4</v>
      </c>
      <c r="O6">
        <f>'Dry Creek Interp'!Q6</f>
        <v>37.638541113575712</v>
      </c>
    </row>
    <row r="7" spans="1:15" x14ac:dyDescent="0.3">
      <c r="B7" s="15" t="s">
        <v>22</v>
      </c>
      <c r="C7" s="16">
        <f>C6*3.28</f>
        <v>1396.624</v>
      </c>
      <c r="I7">
        <v>0.3</v>
      </c>
      <c r="J7" s="4">
        <f t="shared" si="0"/>
        <v>0.11734756986880364</v>
      </c>
      <c r="K7" s="4">
        <f t="shared" si="1"/>
        <v>7.0408541921282186</v>
      </c>
      <c r="L7">
        <v>0.19</v>
      </c>
      <c r="M7">
        <f t="shared" si="2"/>
        <v>119.7</v>
      </c>
      <c r="N7">
        <f>'Dry Creek Interp'!P7</f>
        <v>6</v>
      </c>
      <c r="O7">
        <f>'Dry Creek Interp'!Q7</f>
        <v>56.457811670363569</v>
      </c>
    </row>
    <row r="8" spans="1:15" x14ac:dyDescent="0.3">
      <c r="B8" s="15"/>
      <c r="C8">
        <v>220.78700000000001</v>
      </c>
      <c r="D8" t="s">
        <v>3</v>
      </c>
      <c r="E8" t="s">
        <v>19</v>
      </c>
      <c r="I8">
        <v>0.4</v>
      </c>
      <c r="J8" s="4">
        <f t="shared" si="0"/>
        <v>0.15646342649173819</v>
      </c>
      <c r="K8" s="4">
        <f t="shared" si="1"/>
        <v>9.3878055895042909</v>
      </c>
      <c r="L8">
        <v>0.31</v>
      </c>
      <c r="M8">
        <f t="shared" si="2"/>
        <v>195.3</v>
      </c>
      <c r="N8">
        <f>'Dry Creek Interp'!P8</f>
        <v>8</v>
      </c>
      <c r="O8">
        <f>'Dry Creek Interp'!Q8</f>
        <v>94.84652519668667</v>
      </c>
    </row>
    <row r="9" spans="1:15" x14ac:dyDescent="0.3">
      <c r="B9" s="15" t="s">
        <v>23</v>
      </c>
      <c r="C9" s="16">
        <f>C8*3.28</f>
        <v>724.18135999999993</v>
      </c>
      <c r="D9" t="s">
        <v>4</v>
      </c>
      <c r="I9">
        <v>0.5</v>
      </c>
      <c r="J9" s="4">
        <f t="shared" si="0"/>
        <v>0.19557928311467274</v>
      </c>
      <c r="K9" s="4">
        <f t="shared" si="1"/>
        <v>11.734756986880365</v>
      </c>
      <c r="L9">
        <v>0.47</v>
      </c>
      <c r="M9">
        <f t="shared" si="2"/>
        <v>296.09999999999997</v>
      </c>
      <c r="N9">
        <f>'Dry Creek Interp'!P9</f>
        <v>10</v>
      </c>
      <c r="O9">
        <f>'Dry Creek Interp'!Q9</f>
        <v>138.75815649585834</v>
      </c>
    </row>
    <row r="10" spans="1:15" x14ac:dyDescent="0.3">
      <c r="B10" s="15"/>
      <c r="I10">
        <v>0.6</v>
      </c>
      <c r="J10" s="4">
        <f t="shared" si="0"/>
        <v>0.23469513973760728</v>
      </c>
      <c r="K10" s="4">
        <f t="shared" si="1"/>
        <v>14.081708384256437</v>
      </c>
      <c r="L10">
        <v>0.66</v>
      </c>
      <c r="M10">
        <f t="shared" si="2"/>
        <v>415.8</v>
      </c>
      <c r="N10">
        <f>'Dry Creek Interp'!P10</f>
        <v>12</v>
      </c>
      <c r="O10">
        <f>'Dry Creek Interp'!Q10</f>
        <v>182.66978779503</v>
      </c>
    </row>
    <row r="11" spans="1:15" x14ac:dyDescent="0.3">
      <c r="B11" s="15" t="s">
        <v>2</v>
      </c>
      <c r="C11" s="14">
        <f>C7-C9</f>
        <v>672.4426400000001</v>
      </c>
      <c r="D11" t="s">
        <v>4</v>
      </c>
      <c r="I11">
        <v>0.7</v>
      </c>
      <c r="J11" s="4">
        <f t="shared" si="0"/>
        <v>0.27381099636054179</v>
      </c>
      <c r="K11" s="4">
        <f t="shared" si="1"/>
        <v>16.428659781632508</v>
      </c>
      <c r="L11">
        <v>0.82</v>
      </c>
      <c r="M11">
        <f t="shared" si="2"/>
        <v>516.6</v>
      </c>
      <c r="N11">
        <f>'Dry Creek Interp'!P11</f>
        <v>14</v>
      </c>
      <c r="O11">
        <f>'Dry Creek Interp'!Q11</f>
        <v>233.60468169254503</v>
      </c>
    </row>
    <row r="12" spans="1:15" x14ac:dyDescent="0.3">
      <c r="B12" s="15"/>
      <c r="I12">
        <v>0.8</v>
      </c>
      <c r="J12" s="4">
        <f t="shared" si="0"/>
        <v>0.31292685298347639</v>
      </c>
      <c r="K12" s="4">
        <f t="shared" si="1"/>
        <v>18.775611179008582</v>
      </c>
      <c r="L12">
        <v>0.93</v>
      </c>
      <c r="M12">
        <f t="shared" si="2"/>
        <v>585.9</v>
      </c>
      <c r="N12">
        <f>'Dry Creek Interp'!P12</f>
        <v>16</v>
      </c>
      <c r="O12">
        <f>'Dry Creek Interp'!Q12</f>
        <v>290.06249336290864</v>
      </c>
    </row>
    <row r="13" spans="1:15" x14ac:dyDescent="0.3">
      <c r="B13" s="15" t="s">
        <v>0</v>
      </c>
      <c r="C13" s="14">
        <f>0.0078*C5^0.77*((C5/C11)^0.385)</f>
        <v>35.213074229198391</v>
      </c>
      <c r="D13" t="s">
        <v>5</v>
      </c>
      <c r="E13" s="14">
        <f>C13/60</f>
        <v>0.58688457048663989</v>
      </c>
      <c r="F13" t="s">
        <v>11</v>
      </c>
      <c r="I13">
        <v>0.9</v>
      </c>
      <c r="J13" s="4">
        <f t="shared" si="0"/>
        <v>0.35204270960641093</v>
      </c>
      <c r="K13" s="4">
        <f t="shared" si="1"/>
        <v>21.122562576384656</v>
      </c>
      <c r="L13">
        <v>0.99</v>
      </c>
      <c r="M13">
        <f t="shared" si="2"/>
        <v>623.70000000000005</v>
      </c>
      <c r="N13">
        <f>'Dry Creek Interp'!P13</f>
        <v>18</v>
      </c>
      <c r="O13">
        <f>'Dry Creek Interp'!Q13</f>
        <v>346.52030503327222</v>
      </c>
    </row>
    <row r="14" spans="1:15" x14ac:dyDescent="0.3">
      <c r="B14" s="15"/>
      <c r="I14">
        <v>1</v>
      </c>
      <c r="J14" s="4">
        <f t="shared" si="0"/>
        <v>0.39115856622934547</v>
      </c>
      <c r="K14" s="4">
        <f t="shared" si="1"/>
        <v>23.46951397376073</v>
      </c>
      <c r="L14">
        <v>1</v>
      </c>
      <c r="M14">
        <f t="shared" si="2"/>
        <v>630</v>
      </c>
      <c r="N14">
        <f>'Dry Creek Interp'!P14</f>
        <v>20</v>
      </c>
      <c r="O14">
        <f>'Dry Creek Interp'!Q14</f>
        <v>409.37082227151438</v>
      </c>
    </row>
    <row r="15" spans="1:15" x14ac:dyDescent="0.3">
      <c r="B15" s="15" t="s">
        <v>27</v>
      </c>
      <c r="C15" s="14">
        <f>0.6*C13</f>
        <v>21.127844537519035</v>
      </c>
      <c r="D15" t="s">
        <v>5</v>
      </c>
      <c r="E15" s="14">
        <f>C15/60</f>
        <v>0.35213074229198393</v>
      </c>
      <c r="F15" t="s">
        <v>11</v>
      </c>
      <c r="I15">
        <v>1.1000000000000001</v>
      </c>
      <c r="J15" s="4">
        <f t="shared" si="0"/>
        <v>0.43027442285228007</v>
      </c>
      <c r="K15" s="4">
        <f t="shared" si="1"/>
        <v>25.816465371136804</v>
      </c>
      <c r="L15">
        <v>0.99</v>
      </c>
      <c r="M15">
        <f t="shared" si="2"/>
        <v>623.70000000000005</v>
      </c>
      <c r="N15">
        <f>'Dry Creek Interp'!P15</f>
        <v>22</v>
      </c>
      <c r="O15">
        <f>'Dry Creek Interp'!Q15</f>
        <v>484.64790449866581</v>
      </c>
    </row>
    <row r="16" spans="1:15" x14ac:dyDescent="0.3">
      <c r="B16" s="15"/>
      <c r="I16">
        <v>1.2</v>
      </c>
      <c r="J16" s="4">
        <f t="shared" si="0"/>
        <v>0.46939027947521456</v>
      </c>
      <c r="K16" s="4">
        <f t="shared" si="1"/>
        <v>28.163416768512874</v>
      </c>
      <c r="L16">
        <v>0.93</v>
      </c>
      <c r="M16">
        <f t="shared" si="2"/>
        <v>585.9</v>
      </c>
      <c r="N16">
        <f>'Dry Creek Interp'!P16</f>
        <v>24</v>
      </c>
      <c r="O16">
        <f>'Dry Creek Interp'!Q16</f>
        <v>559.92498672581723</v>
      </c>
    </row>
    <row r="17" spans="2:15" x14ac:dyDescent="0.3">
      <c r="B17" s="15" t="s">
        <v>10</v>
      </c>
      <c r="C17" s="14">
        <f>0.133*E13</f>
        <v>7.8055647874723105E-2</v>
      </c>
      <c r="D17" t="s">
        <v>11</v>
      </c>
      <c r="I17">
        <v>1.3</v>
      </c>
      <c r="J17" s="4">
        <f t="shared" si="0"/>
        <v>0.5085061360981491</v>
      </c>
      <c r="K17" s="4">
        <f t="shared" si="1"/>
        <v>30.510368165888945</v>
      </c>
      <c r="L17">
        <v>0.86</v>
      </c>
      <c r="M17">
        <f t="shared" si="2"/>
        <v>541.79999999999995</v>
      </c>
      <c r="N17">
        <f>'Dry Creek Interp'!P17</f>
        <v>26</v>
      </c>
      <c r="O17">
        <f>'Dry Creek Interp'!Q17</f>
        <v>638.20275860395816</v>
      </c>
    </row>
    <row r="18" spans="2:15" x14ac:dyDescent="0.3">
      <c r="B18" s="15"/>
      <c r="C18" s="14"/>
      <c r="I18">
        <v>1.4</v>
      </c>
      <c r="J18" s="4">
        <f t="shared" si="0"/>
        <v>0.54762199272108358</v>
      </c>
      <c r="K18" s="4">
        <f t="shared" si="1"/>
        <v>32.857319563265015</v>
      </c>
      <c r="L18">
        <v>0.78</v>
      </c>
      <c r="M18">
        <f t="shared" si="2"/>
        <v>491.40000000000003</v>
      </c>
      <c r="N18">
        <f>'Dry Creek Interp'!P18</f>
        <v>28</v>
      </c>
      <c r="O18">
        <f>'Dry Creek Interp'!Q18</f>
        <v>738.57220157349343</v>
      </c>
    </row>
    <row r="19" spans="2:15" x14ac:dyDescent="0.3">
      <c r="B19" s="15" t="s">
        <v>24</v>
      </c>
      <c r="C19" s="14">
        <f>(E15)+(C17/2)</f>
        <v>0.39115856622934547</v>
      </c>
      <c r="D19" t="s">
        <v>11</v>
      </c>
      <c r="E19" s="13"/>
      <c r="F19" s="12"/>
      <c r="I19">
        <v>1.5</v>
      </c>
      <c r="J19" s="4">
        <f t="shared" si="0"/>
        <v>0.58673784934401818</v>
      </c>
      <c r="K19" s="4">
        <f t="shared" si="1"/>
        <v>35.20427096064109</v>
      </c>
      <c r="L19">
        <v>0.68</v>
      </c>
      <c r="M19">
        <f t="shared" si="2"/>
        <v>428.40000000000003</v>
      </c>
      <c r="N19">
        <f>'Dry Creek Interp'!P19</f>
        <v>30</v>
      </c>
      <c r="O19">
        <f>'Dry Creek Interp'!Q19</f>
        <v>838.9416445430287</v>
      </c>
    </row>
    <row r="20" spans="2:15" x14ac:dyDescent="0.3">
      <c r="B20" s="15"/>
      <c r="I20">
        <v>1.6</v>
      </c>
      <c r="J20" s="4">
        <f t="shared" si="0"/>
        <v>0.62585370596695278</v>
      </c>
      <c r="K20" s="4">
        <f t="shared" si="1"/>
        <v>37.551222358017164</v>
      </c>
      <c r="L20">
        <v>0.56000000000000005</v>
      </c>
      <c r="M20">
        <f t="shared" si="2"/>
        <v>352.8</v>
      </c>
      <c r="N20">
        <f>'Dry Creek Interp'!P20</f>
        <v>32</v>
      </c>
      <c r="O20">
        <f>'Dry Creek Interp'!Q20</f>
        <v>939.31108751256397</v>
      </c>
    </row>
    <row r="21" spans="2:15" x14ac:dyDescent="0.3">
      <c r="B21" s="15" t="s">
        <v>28</v>
      </c>
      <c r="C21" s="11">
        <v>630</v>
      </c>
      <c r="D21" t="s">
        <v>20</v>
      </c>
      <c r="I21">
        <v>1.7</v>
      </c>
      <c r="J21" s="4">
        <f t="shared" si="0"/>
        <v>0.66496956258988726</v>
      </c>
      <c r="K21" s="4">
        <f t="shared" si="1"/>
        <v>39.898173755393238</v>
      </c>
      <c r="L21">
        <v>0.46</v>
      </c>
      <c r="M21">
        <f t="shared" si="2"/>
        <v>289.8</v>
      </c>
      <c r="N21">
        <f>'Dry Creek Interp'!P21</f>
        <v>34</v>
      </c>
      <c r="O21">
        <f>'Dry Creek Interp'!Q21</f>
        <v>1056.6081299474929</v>
      </c>
    </row>
    <row r="22" spans="2:15" x14ac:dyDescent="0.3">
      <c r="I22">
        <v>1.8</v>
      </c>
      <c r="J22" s="4">
        <f t="shared" si="0"/>
        <v>0.70408541921282186</v>
      </c>
      <c r="K22" s="4">
        <f t="shared" si="1"/>
        <v>42.245125152769312</v>
      </c>
      <c r="L22">
        <v>0.39</v>
      </c>
      <c r="M22">
        <f t="shared" si="2"/>
        <v>245.70000000000002</v>
      </c>
      <c r="N22">
        <f>'Dry Creek Interp'!P22</f>
        <v>36</v>
      </c>
      <c r="O22">
        <f>'Dry Creek Interp'!Q22</f>
        <v>1175.7968434738159</v>
      </c>
    </row>
    <row r="23" spans="2:15" x14ac:dyDescent="0.3">
      <c r="I23">
        <v>1.9</v>
      </c>
      <c r="J23" s="4">
        <f t="shared" si="0"/>
        <v>0.74320127583575635</v>
      </c>
      <c r="K23" s="4">
        <f t="shared" si="1"/>
        <v>44.592076550145379</v>
      </c>
      <c r="L23">
        <v>0.33</v>
      </c>
      <c r="M23">
        <f t="shared" si="2"/>
        <v>207.9</v>
      </c>
      <c r="N23">
        <f>'Dry Creek Interp'!P23</f>
        <v>38</v>
      </c>
      <c r="O23">
        <f>'Dry Creek Interp'!Q23</f>
        <v>1294.9855570001391</v>
      </c>
    </row>
    <row r="24" spans="2:15" x14ac:dyDescent="0.3">
      <c r="I24">
        <v>2</v>
      </c>
      <c r="J24" s="4">
        <f t="shared" si="0"/>
        <v>0.78231713245869094</v>
      </c>
      <c r="K24" s="4">
        <f t="shared" si="1"/>
        <v>46.93902794752146</v>
      </c>
      <c r="L24">
        <v>0.28000000000000003</v>
      </c>
      <c r="M24">
        <f t="shared" si="2"/>
        <v>176.4</v>
      </c>
      <c r="N24">
        <f>'Dry Creek Interp'!P24</f>
        <v>40</v>
      </c>
      <c r="O24">
        <f>'Dry Creek Interp'!Q24</f>
        <v>1401.388859390705</v>
      </c>
    </row>
    <row r="25" spans="2:15" x14ac:dyDescent="0.3">
      <c r="I25">
        <v>2.2000000000000002</v>
      </c>
      <c r="J25" s="4">
        <f t="shared" si="0"/>
        <v>0.86054884570456014</v>
      </c>
      <c r="K25" s="4">
        <f t="shared" si="1"/>
        <v>51.632930742273608</v>
      </c>
      <c r="L25">
        <v>0.20699999999999999</v>
      </c>
      <c r="M25">
        <f t="shared" si="2"/>
        <v>130.41</v>
      </c>
      <c r="N25">
        <f>'Dry Creek Interp'!P25</f>
        <v>42</v>
      </c>
      <c r="O25">
        <f>'Dry Creek Interp'!Q25</f>
        <v>1501.7583023602401</v>
      </c>
    </row>
    <row r="26" spans="2:15" x14ac:dyDescent="0.3">
      <c r="I26">
        <v>2.4</v>
      </c>
      <c r="J26" s="4">
        <f t="shared" si="0"/>
        <v>0.93878055895042911</v>
      </c>
      <c r="K26" s="4">
        <f t="shared" si="1"/>
        <v>56.326833537025749</v>
      </c>
      <c r="L26">
        <v>0.14699999999999999</v>
      </c>
      <c r="M26">
        <f t="shared" si="2"/>
        <v>92.61</v>
      </c>
      <c r="N26">
        <f>'Dry Creek Interp'!P26</f>
        <v>44</v>
      </c>
      <c r="O26">
        <f>'Dry Creek Interp'!Q26</f>
        <v>1602.1277453297755</v>
      </c>
    </row>
    <row r="27" spans="2:15" x14ac:dyDescent="0.3">
      <c r="I27">
        <v>2.6</v>
      </c>
      <c r="J27" s="4">
        <f t="shared" si="0"/>
        <v>1.0170122721962982</v>
      </c>
      <c r="K27" s="4">
        <f t="shared" si="1"/>
        <v>61.02073633177789</v>
      </c>
      <c r="L27">
        <v>0.107</v>
      </c>
      <c r="M27">
        <f t="shared" si="2"/>
        <v>67.41</v>
      </c>
      <c r="N27">
        <f>'Dry Creek Interp'!P27</f>
        <v>46</v>
      </c>
      <c r="O27">
        <f>'Dry Creek Interp'!Q27</f>
        <v>1688.091816955776</v>
      </c>
    </row>
    <row r="28" spans="2:15" x14ac:dyDescent="0.3">
      <c r="I28">
        <v>2.8</v>
      </c>
      <c r="J28" s="4">
        <f t="shared" si="0"/>
        <v>1.0952439854421672</v>
      </c>
      <c r="K28" s="4">
        <f t="shared" si="1"/>
        <v>65.714639126530031</v>
      </c>
      <c r="L28">
        <v>7.6999999999999999E-2</v>
      </c>
      <c r="M28">
        <f t="shared" si="2"/>
        <v>48.51</v>
      </c>
      <c r="N28">
        <f>'Dry Creek Interp'!P28</f>
        <v>48</v>
      </c>
      <c r="O28">
        <f>'Dry Creek Interp'!Q28</f>
        <v>1757.0958089973317</v>
      </c>
    </row>
    <row r="29" spans="2:15" x14ac:dyDescent="0.3">
      <c r="I29">
        <v>3</v>
      </c>
      <c r="J29" s="4">
        <f t="shared" si="0"/>
        <v>1.1734756986880364</v>
      </c>
      <c r="K29" s="4">
        <f t="shared" si="1"/>
        <v>70.408541921282179</v>
      </c>
      <c r="L29">
        <v>5.5E-2</v>
      </c>
      <c r="M29">
        <f t="shared" si="2"/>
        <v>34.65</v>
      </c>
      <c r="N29">
        <f>'Dry Creek Interp'!P29</f>
        <v>50</v>
      </c>
      <c r="O29">
        <f>'Dry Creek Interp'!Q29</f>
        <v>1826.0998010388871</v>
      </c>
    </row>
    <row r="30" spans="2:15" x14ac:dyDescent="0.3">
      <c r="I30">
        <v>3.2</v>
      </c>
      <c r="J30" s="4">
        <f t="shared" si="0"/>
        <v>1.2517074119339056</v>
      </c>
      <c r="K30" s="4">
        <f t="shared" si="1"/>
        <v>75.102444716034327</v>
      </c>
      <c r="L30">
        <v>0.04</v>
      </c>
      <c r="M30">
        <f t="shared" si="2"/>
        <v>25.2</v>
      </c>
      <c r="N30">
        <f>'Dry Creek Interp'!P30</f>
        <v>52</v>
      </c>
      <c r="O30">
        <f>'Dry Creek Interp'!Q30</f>
        <v>1887.6020689529687</v>
      </c>
    </row>
    <row r="31" spans="2:15" x14ac:dyDescent="0.3">
      <c r="I31">
        <v>3.4</v>
      </c>
      <c r="J31" s="4">
        <f t="shared" si="0"/>
        <v>1.3299391251797745</v>
      </c>
      <c r="K31" s="4">
        <f t="shared" si="1"/>
        <v>79.796347510786475</v>
      </c>
      <c r="L31">
        <v>2.9000000000000001E-2</v>
      </c>
      <c r="M31">
        <f t="shared" si="2"/>
        <v>18.27</v>
      </c>
      <c r="N31">
        <f>'Dry Creek Interp'!P31</f>
        <v>54</v>
      </c>
      <c r="O31">
        <f>'Dry Creek Interp'!Q31</f>
        <v>1925.2406100665444</v>
      </c>
    </row>
    <row r="32" spans="2:15" x14ac:dyDescent="0.3">
      <c r="I32">
        <v>3.6</v>
      </c>
      <c r="J32" s="4">
        <f t="shared" si="0"/>
        <v>1.4081708384256437</v>
      </c>
      <c r="K32" s="4">
        <f t="shared" si="1"/>
        <v>84.490250305538623</v>
      </c>
      <c r="L32">
        <v>2.1000000000000001E-2</v>
      </c>
      <c r="M32">
        <f t="shared" si="2"/>
        <v>13.23</v>
      </c>
      <c r="N32">
        <f>'Dry Creek Interp'!P32</f>
        <v>56</v>
      </c>
      <c r="O32">
        <f>'Dry Creek Interp'!Q32</f>
        <v>1962.8791511801201</v>
      </c>
    </row>
    <row r="33" spans="9:15" x14ac:dyDescent="0.3">
      <c r="I33">
        <v>3.8</v>
      </c>
      <c r="J33" s="4">
        <f t="shared" si="0"/>
        <v>1.4864025516715127</v>
      </c>
      <c r="K33" s="4">
        <f t="shared" si="1"/>
        <v>89.184153100290757</v>
      </c>
      <c r="L33">
        <v>1.4999999999999999E-2</v>
      </c>
      <c r="M33">
        <f t="shared" si="2"/>
        <v>9.4499999999999993</v>
      </c>
      <c r="N33">
        <f>'Dry Creek Interp'!P33</f>
        <v>58</v>
      </c>
      <c r="O33">
        <f>'Dry Creek Interp'!Q33</f>
        <v>1999.9196153822827</v>
      </c>
    </row>
    <row r="34" spans="9:15" x14ac:dyDescent="0.3">
      <c r="I34">
        <v>4</v>
      </c>
      <c r="J34" s="4">
        <f t="shared" si="0"/>
        <v>1.5646342649173819</v>
      </c>
      <c r="K34" s="4">
        <f t="shared" si="1"/>
        <v>93.87805589504292</v>
      </c>
      <c r="L34">
        <v>1.0999999999999999E-2</v>
      </c>
      <c r="M34">
        <f t="shared" si="2"/>
        <v>6.93</v>
      </c>
      <c r="N34">
        <f>'Dry Creek Interp'!P34</f>
        <v>60</v>
      </c>
      <c r="O34">
        <f>'Dry Creek Interp'!Q34</f>
        <v>2006.1927055678786</v>
      </c>
    </row>
    <row r="35" spans="9:15" x14ac:dyDescent="0.3">
      <c r="I35">
        <v>4.5</v>
      </c>
      <c r="J35" s="4">
        <f t="shared" si="0"/>
        <v>1.7602135480320547</v>
      </c>
      <c r="K35" s="4">
        <f t="shared" si="1"/>
        <v>105.61281288192328</v>
      </c>
      <c r="L35">
        <v>5.0000000000000001E-3</v>
      </c>
      <c r="M35">
        <f t="shared" si="2"/>
        <v>3.15</v>
      </c>
      <c r="N35">
        <f>'Dry Creek Interp'!P35</f>
        <v>62</v>
      </c>
      <c r="O35">
        <f>'Dry Creek Interp'!Q35</f>
        <v>2012.4657957534746</v>
      </c>
    </row>
    <row r="36" spans="9:15" x14ac:dyDescent="0.3">
      <c r="I36">
        <v>5</v>
      </c>
      <c r="J36" s="4">
        <f t="shared" si="0"/>
        <v>1.9557928311467274</v>
      </c>
      <c r="K36" s="4">
        <f t="shared" si="1"/>
        <v>117.34756986880365</v>
      </c>
      <c r="L36">
        <v>0</v>
      </c>
      <c r="M36">
        <f t="shared" si="2"/>
        <v>0</v>
      </c>
      <c r="N36">
        <f>'Dry Creek Interp'!P36</f>
        <v>64</v>
      </c>
      <c r="O36">
        <f>'Dry Creek Interp'!Q36</f>
        <v>2018.7388859390705</v>
      </c>
    </row>
    <row r="37" spans="9:15" x14ac:dyDescent="0.3">
      <c r="N37">
        <f>'Dry Creek Interp'!P37</f>
        <v>66</v>
      </c>
      <c r="O37">
        <f>'Dry Creek Interp'!Q37</f>
        <v>2014.9880238753335</v>
      </c>
    </row>
    <row r="38" spans="9:15" x14ac:dyDescent="0.3">
      <c r="N38">
        <f>'Dry Creek Interp'!P38</f>
        <v>68</v>
      </c>
      <c r="O38">
        <f>'Dry Creek Interp'!Q38</f>
        <v>2008.7149336897376</v>
      </c>
    </row>
    <row r="39" spans="9:15" x14ac:dyDescent="0.3">
      <c r="N39">
        <f>'Dry Creek Interp'!P39</f>
        <v>70</v>
      </c>
      <c r="O39">
        <f>'Dry Creek Interp'!Q39</f>
        <v>2002.4418435041416</v>
      </c>
    </row>
    <row r="40" spans="9:15" x14ac:dyDescent="0.3">
      <c r="N40">
        <f>'Dry Creek Interp'!P40</f>
        <v>72</v>
      </c>
      <c r="O40">
        <f>'Dry Creek Interp'!Q40</f>
        <v>1978.012519911274</v>
      </c>
    </row>
    <row r="41" spans="9:15" x14ac:dyDescent="0.3">
      <c r="N41">
        <f>'Dry Creek Interp'!P41</f>
        <v>74</v>
      </c>
      <c r="O41">
        <f>'Dry Creek Interp'!Q41</f>
        <v>1940.3739787976983</v>
      </c>
    </row>
    <row r="42" spans="9:15" x14ac:dyDescent="0.3">
      <c r="N42">
        <f>'Dry Creek Interp'!P42</f>
        <v>76</v>
      </c>
      <c r="O42">
        <f>'Dry Creek Interp'!Q42</f>
        <v>1902.7354376841229</v>
      </c>
    </row>
    <row r="43" spans="9:15" x14ac:dyDescent="0.3">
      <c r="N43">
        <f>'Dry Creek Interp'!P43</f>
        <v>78</v>
      </c>
      <c r="O43">
        <f>'Dry Creek Interp'!Q43</f>
        <v>1862.8463793323049</v>
      </c>
    </row>
    <row r="44" spans="9:15" x14ac:dyDescent="0.3">
      <c r="N44">
        <f>'Dry Creek Interp'!P44</f>
        <v>80</v>
      </c>
      <c r="O44">
        <f>'Dry Creek Interp'!Q44</f>
        <v>1818.9347480331332</v>
      </c>
    </row>
    <row r="45" spans="9:15" x14ac:dyDescent="0.3">
      <c r="N45">
        <f>'Dry Creek Interp'!P45</f>
        <v>82</v>
      </c>
      <c r="O45">
        <f>'Dry Creek Interp'!Q45</f>
        <v>1775.0231167339616</v>
      </c>
    </row>
    <row r="46" spans="9:15" x14ac:dyDescent="0.3">
      <c r="N46">
        <f>'Dry Creek Interp'!P46</f>
        <v>84</v>
      </c>
      <c r="O46">
        <f>'Dry Creek Interp'!Q46</f>
        <v>1730.2416976397601</v>
      </c>
    </row>
    <row r="47" spans="9:15" x14ac:dyDescent="0.3">
      <c r="N47">
        <f>'Dry Creek Interp'!P47</f>
        <v>86</v>
      </c>
      <c r="O47">
        <f>'Dry Creek Interp'!Q47</f>
        <v>1680.0569761549923</v>
      </c>
    </row>
    <row r="48" spans="9:15" x14ac:dyDescent="0.3">
      <c r="N48">
        <f>'Dry Creek Interp'!P48</f>
        <v>88</v>
      </c>
      <c r="O48">
        <f>'Dry Creek Interp'!Q48</f>
        <v>1629.8722546702247</v>
      </c>
    </row>
    <row r="49" spans="14:15" x14ac:dyDescent="0.3">
      <c r="N49">
        <f>'Dry Creek Interp'!P49</f>
        <v>90</v>
      </c>
      <c r="O49">
        <f>'Dry Creek Interp'!Q49</f>
        <v>1579.6875331854569</v>
      </c>
    </row>
    <row r="50" spans="14:15" x14ac:dyDescent="0.3">
      <c r="N50">
        <f>'Dry Creek Interp'!P50</f>
        <v>92</v>
      </c>
      <c r="O50">
        <f>'Dry Creek Interp'!Q50</f>
        <v>1517.9785146258616</v>
      </c>
    </row>
    <row r="51" spans="14:15" x14ac:dyDescent="0.3">
      <c r="N51">
        <f>'Dry Creek Interp'!P51</f>
        <v>94</v>
      </c>
      <c r="O51">
        <f>'Dry Creek Interp'!Q51</f>
        <v>1455.2476127699024</v>
      </c>
    </row>
    <row r="52" spans="14:15" x14ac:dyDescent="0.3">
      <c r="N52">
        <f>'Dry Creek Interp'!P52</f>
        <v>96</v>
      </c>
      <c r="O52">
        <f>'Dry Creek Interp'!Q52</f>
        <v>1392.5167109139429</v>
      </c>
    </row>
    <row r="53" spans="14:15" x14ac:dyDescent="0.3">
      <c r="N53">
        <f>'Dry Creek Interp'!P53</f>
        <v>98</v>
      </c>
      <c r="O53">
        <f>'Dry Creek Interp'!Q53</f>
        <v>1321.0229708695799</v>
      </c>
    </row>
    <row r="54" spans="14:15" x14ac:dyDescent="0.3">
      <c r="N54">
        <f>'Dry Creek Interp'!P54</f>
        <v>100</v>
      </c>
      <c r="O54">
        <f>'Dry Creek Interp'!Q54</f>
        <v>1245.7458886424286</v>
      </c>
    </row>
    <row r="55" spans="14:15" x14ac:dyDescent="0.3">
      <c r="N55">
        <f>'Dry Creek Interp'!P55</f>
        <v>102</v>
      </c>
      <c r="O55">
        <f>'Dry Creek Interp'!Q55</f>
        <v>1170.468806415277</v>
      </c>
    </row>
    <row r="56" spans="14:15" x14ac:dyDescent="0.3">
      <c r="N56">
        <f>'Dry Creek Interp'!P56</f>
        <v>104</v>
      </c>
      <c r="O56">
        <f>'Dry Creek Interp'!Q56</f>
        <v>1101.1931034901047</v>
      </c>
    </row>
    <row r="57" spans="14:15" x14ac:dyDescent="0.3">
      <c r="N57">
        <f>'Dry Creek Interp'!P57</f>
        <v>106</v>
      </c>
      <c r="O57">
        <f>'Dry Creek Interp'!Q57</f>
        <v>1038.462201634145</v>
      </c>
    </row>
    <row r="58" spans="14:15" x14ac:dyDescent="0.3">
      <c r="N58">
        <f>'Dry Creek Interp'!P58</f>
        <v>108</v>
      </c>
      <c r="O58">
        <f>'Dry Creek Interp'!Q58</f>
        <v>975.7312997781853</v>
      </c>
    </row>
    <row r="59" spans="14:15" x14ac:dyDescent="0.3">
      <c r="N59">
        <f>'Dry Creek Interp'!P59</f>
        <v>110</v>
      </c>
      <c r="O59">
        <f>'Dry Creek Interp'!Q59</f>
        <v>917.860278545558</v>
      </c>
    </row>
    <row r="60" spans="14:15" x14ac:dyDescent="0.3">
      <c r="N60">
        <f>'Dry Creek Interp'!P60</f>
        <v>112</v>
      </c>
      <c r="O60">
        <f>'Dry Creek Interp'!Q60</f>
        <v>873.94864724638637</v>
      </c>
    </row>
    <row r="61" spans="14:15" x14ac:dyDescent="0.3">
      <c r="N61">
        <f>'Dry Creek Interp'!P61</f>
        <v>114</v>
      </c>
      <c r="O61">
        <f>'Dry Creek Interp'!Q61</f>
        <v>830.03701594721474</v>
      </c>
    </row>
    <row r="62" spans="14:15" x14ac:dyDescent="0.3">
      <c r="N62">
        <f>'Dry Creek Interp'!P62</f>
        <v>116</v>
      </c>
      <c r="O62">
        <f>'Dry Creek Interp'!Q62</f>
        <v>786.36461541260849</v>
      </c>
    </row>
    <row r="63" spans="14:15" x14ac:dyDescent="0.3">
      <c r="N63">
        <f>'Dry Creek Interp'!P63</f>
        <v>118</v>
      </c>
      <c r="O63">
        <f>'Dry Creek Interp'!Q63</f>
        <v>748.72607429903269</v>
      </c>
    </row>
    <row r="64" spans="14:15" x14ac:dyDescent="0.3">
      <c r="N64">
        <f>'Dry Creek Interp'!P64</f>
        <v>120</v>
      </c>
      <c r="O64">
        <f>'Dry Creek Interp'!Q64</f>
        <v>711.08753318545678</v>
      </c>
    </row>
    <row r="65" spans="14:15" x14ac:dyDescent="0.3">
      <c r="N65">
        <f>'Dry Creek Interp'!P65</f>
        <v>122</v>
      </c>
      <c r="O65">
        <f>'Dry Creek Interp'!Q65</f>
        <v>673.44899207188098</v>
      </c>
    </row>
    <row r="66" spans="14:15" x14ac:dyDescent="0.3">
      <c r="N66">
        <f>'Dry Creek Interp'!P66</f>
        <v>124</v>
      </c>
      <c r="O66">
        <f>'Dry Creek Interp'!Q66</f>
        <v>640.94204246525442</v>
      </c>
    </row>
    <row r="67" spans="14:15" x14ac:dyDescent="0.3">
      <c r="N67">
        <f>'Dry Creek Interp'!P67</f>
        <v>126</v>
      </c>
      <c r="O67">
        <f>'Dry Creek Interp'!Q67</f>
        <v>609.57659153727479</v>
      </c>
    </row>
    <row r="68" spans="14:15" x14ac:dyDescent="0.3">
      <c r="N68">
        <f>'Dry Creek Interp'!P68</f>
        <v>128</v>
      </c>
      <c r="O68">
        <f>'Dry Creek Interp'!Q68</f>
        <v>578.21114060929506</v>
      </c>
    </row>
    <row r="69" spans="14:15" x14ac:dyDescent="0.3">
      <c r="N69">
        <f>'Dry Creek Interp'!P69</f>
        <v>130</v>
      </c>
      <c r="O69">
        <f>'Dry Creek Interp'!Q69</f>
        <v>551.90935346736012</v>
      </c>
    </row>
    <row r="70" spans="14:15" x14ac:dyDescent="0.3">
      <c r="N70">
        <f>'Dry Creek Interp'!P70</f>
        <v>132</v>
      </c>
      <c r="O70">
        <f>'Dry Creek Interp'!Q70</f>
        <v>529.01257428993495</v>
      </c>
    </row>
    <row r="71" spans="14:15" x14ac:dyDescent="0.3">
      <c r="N71">
        <f>'Dry Creek Interp'!P71</f>
        <v>134</v>
      </c>
      <c r="O71">
        <f>'Dry Creek Interp'!Q71</f>
        <v>506.11579511250972</v>
      </c>
    </row>
    <row r="72" spans="14:15" x14ac:dyDescent="0.3">
      <c r="N72">
        <f>'Dry Creek Interp'!P72</f>
        <v>136</v>
      </c>
      <c r="O72">
        <f>'Dry Creek Interp'!Q72</f>
        <v>483.21901593508449</v>
      </c>
    </row>
    <row r="73" spans="14:15" x14ac:dyDescent="0.3">
      <c r="N73">
        <f>'Dry Creek Interp'!P73</f>
        <v>138</v>
      </c>
      <c r="O73">
        <f>'Dry Creek Interp'!Q73</f>
        <v>460.3222367576592</v>
      </c>
    </row>
    <row r="74" spans="14:15" x14ac:dyDescent="0.3">
      <c r="N74">
        <f>'Dry Creek Interp'!P74</f>
        <v>140</v>
      </c>
      <c r="O74">
        <f>'Dry Creek Interp'!Q74</f>
        <v>437.42545758023397</v>
      </c>
    </row>
    <row r="75" spans="14:15" x14ac:dyDescent="0.3">
      <c r="N75">
        <f>'Dry Creek Interp'!P75</f>
        <v>142</v>
      </c>
      <c r="O75">
        <f>'Dry Creek Interp'!Q75</f>
        <v>415.171790468062</v>
      </c>
    </row>
    <row r="76" spans="14:15" x14ac:dyDescent="0.3">
      <c r="N76">
        <f>'Dry Creek Interp'!P76</f>
        <v>144</v>
      </c>
      <c r="O76">
        <f>'Dry Creek Interp'!Q76</f>
        <v>396.3525199112741</v>
      </c>
    </row>
    <row r="77" spans="14:15" x14ac:dyDescent="0.3">
      <c r="N77">
        <f>'Dry Creek Interp'!P77</f>
        <v>146</v>
      </c>
      <c r="O77">
        <f>'Dry Creek Interp'!Q77</f>
        <v>377.53324935448626</v>
      </c>
    </row>
    <row r="78" spans="14:15" x14ac:dyDescent="0.3">
      <c r="N78">
        <f>'Dry Creek Interp'!P78</f>
        <v>148</v>
      </c>
      <c r="O78">
        <f>'Dry Creek Interp'!Q78</f>
        <v>358.71397879769842</v>
      </c>
    </row>
    <row r="79" spans="14:15" x14ac:dyDescent="0.3">
      <c r="N79">
        <f>'Dry Creek Interp'!P79</f>
        <v>150</v>
      </c>
      <c r="O79">
        <f>'Dry Creek Interp'!Q79</f>
        <v>339.89470824091052</v>
      </c>
    </row>
    <row r="80" spans="14:15" x14ac:dyDescent="0.3">
      <c r="N80">
        <f>'Dry Creek Interp'!P80</f>
        <v>152</v>
      </c>
      <c r="O80">
        <f>'Dry Creek Interp'!Q80</f>
        <v>321.07543768412268</v>
      </c>
    </row>
    <row r="81" spans="14:15" x14ac:dyDescent="0.3">
      <c r="N81">
        <f>'Dry Creek Interp'!P81</f>
        <v>154</v>
      </c>
      <c r="O81">
        <f>'Dry Creek Interp'!Q81</f>
        <v>302.25616712733483</v>
      </c>
    </row>
    <row r="82" spans="14:15" x14ac:dyDescent="0.3">
      <c r="N82">
        <f>'Dry Creek Interp'!P82</f>
        <v>156</v>
      </c>
      <c r="O82">
        <f>'Dry Creek Interp'!Q82</f>
        <v>287.93793104703133</v>
      </c>
    </row>
    <row r="83" spans="14:15" x14ac:dyDescent="0.3">
      <c r="N83">
        <f>'Dry Creek Interp'!P83</f>
        <v>158</v>
      </c>
      <c r="O83">
        <f>'Dry Creek Interp'!Q83</f>
        <v>275.39175067583943</v>
      </c>
    </row>
    <row r="84" spans="14:15" x14ac:dyDescent="0.3">
      <c r="N84">
        <f>'Dry Creek Interp'!P84</f>
        <v>160</v>
      </c>
      <c r="O84">
        <f>'Dry Creek Interp'!Q84</f>
        <v>262.84557030464754</v>
      </c>
    </row>
    <row r="85" spans="14:15" x14ac:dyDescent="0.3">
      <c r="N85">
        <f>'Dry Creek Interp'!P85</f>
        <v>162</v>
      </c>
      <c r="O85">
        <f>'Dry Creek Interp'!Q85</f>
        <v>250.29938993345567</v>
      </c>
    </row>
    <row r="86" spans="14:15" x14ac:dyDescent="0.3">
      <c r="N86">
        <f>'Dry Creek Interp'!P86</f>
        <v>164</v>
      </c>
      <c r="O86">
        <f>'Dry Creek Interp'!Q86</f>
        <v>237.75320956226378</v>
      </c>
    </row>
    <row r="87" spans="14:15" x14ac:dyDescent="0.3">
      <c r="N87">
        <f>'Dry Creek Interp'!P87</f>
        <v>166</v>
      </c>
      <c r="O87">
        <f>'Dry Creek Interp'!Q87</f>
        <v>225.20702919107191</v>
      </c>
    </row>
    <row r="88" spans="14:15" x14ac:dyDescent="0.3">
      <c r="N88">
        <f>'Dry Creek Interp'!P88</f>
        <v>168</v>
      </c>
      <c r="O88">
        <f>'Dry Creek Interp'!Q88</f>
        <v>213.53063661491001</v>
      </c>
    </row>
    <row r="89" spans="14:15" x14ac:dyDescent="0.3">
      <c r="N89">
        <f>'Dry Creek Interp'!P89</f>
        <v>170</v>
      </c>
      <c r="O89">
        <f>'Dry Creek Interp'!Q89</f>
        <v>204.12100133651606</v>
      </c>
    </row>
    <row r="90" spans="14:15" x14ac:dyDescent="0.3">
      <c r="N90">
        <f>'Dry Creek Interp'!P90</f>
        <v>172</v>
      </c>
      <c r="O90">
        <f>'Dry Creek Interp'!Q90</f>
        <v>194.71136605812211</v>
      </c>
    </row>
    <row r="91" spans="14:15" x14ac:dyDescent="0.3">
      <c r="N91">
        <f>'Dry Creek Interp'!P91</f>
        <v>174</v>
      </c>
      <c r="O91">
        <f>'Dry Creek Interp'!Q91</f>
        <v>185.30173077972813</v>
      </c>
    </row>
    <row r="92" spans="14:15" x14ac:dyDescent="0.3">
      <c r="N92">
        <f>'Dry Creek Interp'!P92</f>
        <v>176</v>
      </c>
      <c r="O92">
        <f>'Dry Creek Interp'!Q92</f>
        <v>175.89209550133421</v>
      </c>
    </row>
    <row r="93" spans="14:15" x14ac:dyDescent="0.3">
      <c r="N93">
        <f>'Dry Creek Interp'!P93</f>
        <v>178</v>
      </c>
      <c r="O93">
        <f>'Dry Creek Interp'!Q93</f>
        <v>166.48246022294023</v>
      </c>
    </row>
    <row r="94" spans="14:15" x14ac:dyDescent="0.3">
      <c r="N94">
        <f>'Dry Creek Interp'!P94</f>
        <v>180</v>
      </c>
      <c r="O94">
        <f>'Dry Creek Interp'!Q94</f>
        <v>157.07282494454628</v>
      </c>
    </row>
    <row r="95" spans="14:15" x14ac:dyDescent="0.3">
      <c r="N95">
        <f>'Dry Creek Interp'!P95</f>
        <v>182</v>
      </c>
      <c r="O95">
        <f>'Dry Creek Interp'!Q95</f>
        <v>149.76367242184506</v>
      </c>
    </row>
    <row r="96" spans="14:15" x14ac:dyDescent="0.3">
      <c r="N96">
        <f>'Dry Creek Interp'!P96</f>
        <v>184</v>
      </c>
      <c r="O96">
        <f>'Dry Creek Interp'!Q96</f>
        <v>142.86327321768954</v>
      </c>
    </row>
    <row r="97" spans="14:15" x14ac:dyDescent="0.3">
      <c r="N97">
        <f>'Dry Creek Interp'!P97</f>
        <v>186</v>
      </c>
      <c r="O97">
        <f>'Dry Creek Interp'!Q97</f>
        <v>135.96287401353399</v>
      </c>
    </row>
    <row r="98" spans="14:15" x14ac:dyDescent="0.3">
      <c r="N98">
        <f>'Dry Creek Interp'!P98</f>
        <v>188</v>
      </c>
      <c r="O98">
        <f>'Dry Creek Interp'!Q98</f>
        <v>129.06247480937847</v>
      </c>
    </row>
    <row r="99" spans="14:15" x14ac:dyDescent="0.3">
      <c r="N99">
        <f>'Dry Creek Interp'!P99</f>
        <v>190</v>
      </c>
      <c r="O99">
        <f>'Dry Creek Interp'!Q99</f>
        <v>122.16207560522292</v>
      </c>
    </row>
    <row r="100" spans="14:15" x14ac:dyDescent="0.3">
      <c r="N100">
        <f>'Dry Creek Interp'!P100</f>
        <v>192</v>
      </c>
      <c r="O100">
        <f>'Dry Creek Interp'!Q100</f>
        <v>115.2616764010674</v>
      </c>
    </row>
    <row r="101" spans="14:15" x14ac:dyDescent="0.3">
      <c r="N101">
        <f>'Dry Creek Interp'!P101</f>
        <v>194</v>
      </c>
      <c r="O101">
        <f>'Dry Creek Interp'!Q101</f>
        <v>109.23268899789444</v>
      </c>
    </row>
    <row r="102" spans="14:15" x14ac:dyDescent="0.3">
      <c r="N102">
        <f>'Dry Creek Interp'!P102</f>
        <v>196</v>
      </c>
      <c r="O102">
        <f>'Dry Creek Interp'!Q102</f>
        <v>104.52787135869748</v>
      </c>
    </row>
    <row r="103" spans="14:15" x14ac:dyDescent="0.3">
      <c r="N103">
        <f>'Dry Creek Interp'!P103</f>
        <v>198</v>
      </c>
      <c r="O103">
        <f>'Dry Creek Interp'!Q103</f>
        <v>99.823053719500521</v>
      </c>
    </row>
    <row r="104" spans="14:15" x14ac:dyDescent="0.3">
      <c r="N104">
        <f>'Dry Creek Interp'!P104</f>
        <v>200</v>
      </c>
      <c r="O104">
        <f>'Dry Creek Interp'!Q104</f>
        <v>95.118236080303546</v>
      </c>
    </row>
    <row r="105" spans="14:15" x14ac:dyDescent="0.3">
      <c r="N105">
        <f>'Dry Creek Interp'!P105</f>
        <v>202</v>
      </c>
      <c r="O105">
        <f>'Dry Creek Interp'!Q105</f>
        <v>90.413418441106586</v>
      </c>
    </row>
    <row r="106" spans="14:15" x14ac:dyDescent="0.3">
      <c r="N106">
        <f>'Dry Creek Interp'!P106</f>
        <v>204</v>
      </c>
      <c r="O106">
        <f>'Dry Creek Interp'!Q106</f>
        <v>85.708600801909625</v>
      </c>
    </row>
    <row r="107" spans="14:15" x14ac:dyDescent="0.3">
      <c r="N107">
        <f>'Dry Creek Interp'!P107</f>
        <v>206</v>
      </c>
      <c r="O107">
        <f>'Dry Creek Interp'!Q107</f>
        <v>81.003783162712665</v>
      </c>
    </row>
    <row r="108" spans="14:15" x14ac:dyDescent="0.3">
      <c r="N108">
        <f>'Dry Creek Interp'!P108</f>
        <v>208</v>
      </c>
      <c r="O108">
        <f>'Dry Creek Interp'!Q108</f>
        <v>70.598842179755934</v>
      </c>
    </row>
    <row r="109" spans="14:15" x14ac:dyDescent="0.3">
      <c r="N109">
        <f>'Dry Creek Interp'!P109</f>
        <v>210</v>
      </c>
      <c r="O109">
        <f>'Dry Creek Interp'!Q109</f>
        <v>67.14864257767816</v>
      </c>
    </row>
    <row r="110" spans="14:15" x14ac:dyDescent="0.3">
      <c r="N110">
        <f>'Dry Creek Interp'!P110</f>
        <v>212</v>
      </c>
      <c r="O110">
        <f>'Dry Creek Interp'!Q110</f>
        <v>63.698442975600372</v>
      </c>
    </row>
    <row r="111" spans="14:15" x14ac:dyDescent="0.3">
      <c r="N111">
        <f>'Dry Creek Interp'!P111</f>
        <v>214</v>
      </c>
      <c r="O111">
        <f>'Dry Creek Interp'!Q111</f>
        <v>60.248243373522598</v>
      </c>
    </row>
    <row r="112" spans="14:15" x14ac:dyDescent="0.3">
      <c r="N112">
        <f>'Dry Creek Interp'!P112</f>
        <v>216</v>
      </c>
      <c r="O112">
        <f>'Dry Creek Interp'!Q112</f>
        <v>58.580000000000005</v>
      </c>
    </row>
    <row r="113" spans="14:15" x14ac:dyDescent="0.3">
      <c r="N113">
        <f>'Dry Creek Interp'!P113</f>
        <v>218</v>
      </c>
      <c r="O113">
        <f>'Dry Creek Interp'!Q113</f>
        <v>56.79804377144481</v>
      </c>
    </row>
    <row r="114" spans="14:15" x14ac:dyDescent="0.3">
      <c r="N114">
        <f>'Dry Creek Interp'!P114</f>
        <v>220</v>
      </c>
      <c r="O114">
        <f>'Dry Creek Interp'!Q114</f>
        <v>57.284031833778052</v>
      </c>
    </row>
    <row r="115" spans="14:15" x14ac:dyDescent="0.3">
      <c r="N115">
        <f>'Dry Creek Interp'!P115</f>
        <v>222</v>
      </c>
      <c r="O115">
        <f>'Dry Creek Interp'!Q115</f>
        <v>54.774795759539671</v>
      </c>
    </row>
    <row r="116" spans="14:15" x14ac:dyDescent="0.3">
      <c r="N116">
        <f>'Dry Creek Interp'!P116</f>
        <v>224</v>
      </c>
      <c r="O116">
        <f>'Dry Creek Interp'!Q116</f>
        <v>52.265559685301298</v>
      </c>
    </row>
    <row r="117" spans="14:15" x14ac:dyDescent="0.3">
      <c r="N117">
        <f>'Dry Creek Interp'!P117</f>
        <v>226</v>
      </c>
      <c r="O117">
        <f>'Dry Creek Interp'!Q117</f>
        <v>49.756323611062925</v>
      </c>
    </row>
    <row r="118" spans="14:15" x14ac:dyDescent="0.3">
      <c r="N118">
        <f>'Dry Creek Interp'!P118</f>
        <v>228</v>
      </c>
      <c r="O118">
        <f>'Dry Creek Interp'!Q118</f>
        <v>47.247087536824544</v>
      </c>
    </row>
    <row r="119" spans="14:15" x14ac:dyDescent="0.3">
      <c r="N119">
        <f>'Dry Creek Interp'!P119</f>
        <v>230</v>
      </c>
      <c r="O119">
        <f>'Dry Creek Interp'!Q119</f>
        <v>44.737851462586171</v>
      </c>
    </row>
    <row r="120" spans="14:15" x14ac:dyDescent="0.3">
      <c r="N120">
        <f>'Dry Creek Interp'!P120</f>
        <v>232</v>
      </c>
      <c r="O120">
        <f>'Dry Creek Interp'!Q120</f>
        <v>42.276461541260844</v>
      </c>
    </row>
    <row r="121" spans="14:15" x14ac:dyDescent="0.3">
      <c r="N121">
        <f>'Dry Creek Interp'!P121</f>
        <v>234</v>
      </c>
      <c r="O121">
        <f>'Dry Creek Interp'!Q121</f>
        <v>40.394534485582049</v>
      </c>
    </row>
    <row r="122" spans="14:15" x14ac:dyDescent="0.3">
      <c r="N122">
        <f>'Dry Creek Interp'!P122</f>
        <v>236</v>
      </c>
      <c r="O122">
        <f>'Dry Creek Interp'!Q122</f>
        <v>38.512607429903262</v>
      </c>
    </row>
    <row r="123" spans="14:15" x14ac:dyDescent="0.3">
      <c r="N123">
        <f>'Dry Creek Interp'!P123</f>
        <v>238</v>
      </c>
      <c r="O123">
        <f>'Dry Creek Interp'!Q123</f>
        <v>36.630680374224468</v>
      </c>
    </row>
    <row r="124" spans="14:15" x14ac:dyDescent="0.3">
      <c r="N124">
        <f>'Dry Creek Interp'!P124</f>
        <v>240</v>
      </c>
      <c r="O124">
        <f>'Dry Creek Interp'!Q124</f>
        <v>34.748753318545681</v>
      </c>
    </row>
    <row r="125" spans="14:15" x14ac:dyDescent="0.3">
      <c r="N125">
        <f>'Dry Creek Interp'!P125</f>
        <v>242</v>
      </c>
      <c r="O125">
        <f>'Dry Creek Interp'!Q125</f>
        <v>32.866826262866887</v>
      </c>
    </row>
    <row r="126" spans="14:15" x14ac:dyDescent="0.3">
      <c r="N126">
        <f>'Dry Creek Interp'!P126</f>
        <v>244</v>
      </c>
      <c r="O126">
        <f>'Dry Creek Interp'!Q126</f>
        <v>30.984899207188096</v>
      </c>
    </row>
    <row r="127" spans="14:15" x14ac:dyDescent="0.3">
      <c r="N127">
        <f>'Dry Creek Interp'!P127</f>
        <v>246</v>
      </c>
      <c r="O127">
        <f>'Dry Creek Interp'!Q127</f>
        <v>29.501981434339541</v>
      </c>
    </row>
    <row r="128" spans="14:15" x14ac:dyDescent="0.3">
      <c r="N128">
        <f>'Dry Creek Interp'!P128</f>
        <v>248</v>
      </c>
      <c r="O128">
        <f>'Dry Creek Interp'!Q128</f>
        <v>28.247363397220351</v>
      </c>
    </row>
    <row r="129" spans="14:15" x14ac:dyDescent="0.3">
      <c r="N129">
        <f>'Dry Creek Interp'!P129</f>
        <v>250</v>
      </c>
      <c r="O129">
        <f>'Dry Creek Interp'!Q129</f>
        <v>26.992745360101164</v>
      </c>
    </row>
    <row r="130" spans="14:15" x14ac:dyDescent="0.3">
      <c r="N130">
        <f>'Dry Creek Interp'!P130</f>
        <v>252</v>
      </c>
      <c r="O130">
        <f>'Dry Creek Interp'!Q130</f>
        <v>25.738127322981978</v>
      </c>
    </row>
    <row r="131" spans="14:15" x14ac:dyDescent="0.3">
      <c r="N131">
        <f>'Dry Creek Interp'!P131</f>
        <v>254</v>
      </c>
      <c r="O131">
        <f>'Dry Creek Interp'!Q131</f>
        <v>24.483509285862787</v>
      </c>
    </row>
    <row r="132" spans="14:15" x14ac:dyDescent="0.3">
      <c r="N132">
        <f>'Dry Creek Interp'!P132</f>
        <v>256</v>
      </c>
      <c r="O132">
        <f>'Dry Creek Interp'!Q132</f>
        <v>23.228891248743601</v>
      </c>
    </row>
    <row r="133" spans="14:15" x14ac:dyDescent="0.3">
      <c r="N133">
        <f>'Dry Creek Interp'!P133</f>
        <v>258</v>
      </c>
      <c r="O133">
        <f>'Dry Creek Interp'!Q133</f>
        <v>22.072563926974645</v>
      </c>
    </row>
    <row r="134" spans="14:15" x14ac:dyDescent="0.3">
      <c r="N134">
        <f>'Dry Creek Interp'!P134</f>
        <v>260</v>
      </c>
      <c r="O134">
        <f>'Dry Creek Interp'!Q134</f>
        <v>21.31979310470313</v>
      </c>
    </row>
    <row r="135" spans="14:15" x14ac:dyDescent="0.3">
      <c r="N135">
        <f>'Dry Creek Interp'!P135</f>
        <v>262</v>
      </c>
      <c r="O135">
        <f>'Dry Creek Interp'!Q135</f>
        <v>20.567022282431616</v>
      </c>
    </row>
    <row r="136" spans="14:15" x14ac:dyDescent="0.3">
      <c r="N136">
        <f>'Dry Creek Interp'!P136</f>
        <v>264</v>
      </c>
      <c r="O136">
        <f>'Dry Creek Interp'!Q136</f>
        <v>19.814251460160101</v>
      </c>
    </row>
    <row r="137" spans="14:15" x14ac:dyDescent="0.3">
      <c r="N137">
        <f>'Dry Creek Interp'!P137</f>
        <v>266</v>
      </c>
      <c r="O137">
        <f>'Dry Creek Interp'!Q137</f>
        <v>19.061480637888586</v>
      </c>
    </row>
    <row r="138" spans="14:15" x14ac:dyDescent="0.3">
      <c r="N138">
        <f>'Dry Creek Interp'!P138</f>
        <v>268</v>
      </c>
      <c r="O138">
        <f>'Dry Creek Interp'!Q138</f>
        <v>18.308709815617071</v>
      </c>
    </row>
    <row r="139" spans="14:15" x14ac:dyDescent="0.3">
      <c r="N139">
        <f>'Dry Creek Interp'!P139</f>
        <v>270</v>
      </c>
      <c r="O139">
        <f>'Dry Creek Interp'!Q139</f>
        <v>17.555938993345556</v>
      </c>
    </row>
    <row r="140" spans="14:15" x14ac:dyDescent="0.3">
      <c r="N140">
        <f>'Dry Creek Interp'!P140</f>
        <v>272</v>
      </c>
      <c r="O140">
        <f>'Dry Creek Interp'!Q140</f>
        <v>16.803168171074041</v>
      </c>
    </row>
    <row r="141" spans="14:15" x14ac:dyDescent="0.3">
      <c r="N141">
        <f>'Dry Creek Interp'!P141</f>
        <v>274</v>
      </c>
      <c r="O141">
        <f>'Dry Creek Interp'!Q141</f>
        <v>16.050397348802527</v>
      </c>
    </row>
    <row r="142" spans="14:15" x14ac:dyDescent="0.3">
      <c r="N142">
        <f>'Dry Creek Interp'!P142</f>
        <v>276</v>
      </c>
      <c r="O142">
        <f>'Dry Creek Interp'!Q142</f>
        <v>15.297626526531012</v>
      </c>
    </row>
    <row r="143" spans="14:15" x14ac:dyDescent="0.3">
      <c r="N143">
        <f>'Dry Creek Interp'!P143</f>
        <v>278</v>
      </c>
      <c r="O143">
        <f>'Dry Creek Interp'!Q143</f>
        <v>14.544855704259495</v>
      </c>
    </row>
    <row r="144" spans="14:15" x14ac:dyDescent="0.3">
      <c r="N144">
        <f>'Dry Creek Interp'!P144</f>
        <v>280</v>
      </c>
      <c r="O144">
        <f>'Dry Creek Interp'!Q144</f>
        <v>13.79208488198798</v>
      </c>
    </row>
    <row r="145" spans="14:15" x14ac:dyDescent="0.3">
      <c r="N145">
        <f>'Dry Creek Interp'!P145</f>
        <v>282</v>
      </c>
      <c r="O145">
        <f>'Dry Creek Interp'!Q145</f>
        <v>13.039314059716464</v>
      </c>
    </row>
    <row r="146" spans="14:15" x14ac:dyDescent="0.3">
      <c r="N146">
        <f>'Dry Creek Interp'!P146</f>
        <v>284</v>
      </c>
      <c r="O146">
        <f>'Dry Creek Interp'!Q146</f>
        <v>12.286543237444951</v>
      </c>
    </row>
    <row r="147" spans="14:15" x14ac:dyDescent="0.3">
      <c r="N147">
        <f>'Dry Creek Interp'!P147</f>
        <v>286</v>
      </c>
      <c r="O147">
        <f>'Dry Creek Interp'!Q147</f>
        <v>11.533772415173436</v>
      </c>
    </row>
    <row r="148" spans="14:15" x14ac:dyDescent="0.3">
      <c r="N148">
        <f>'Dry Creek Interp'!P148</f>
        <v>288</v>
      </c>
      <c r="O148">
        <f>'Dry Creek Interp'!Q148</f>
        <v>10.781001592901919</v>
      </c>
    </row>
    <row r="149" spans="14:15" x14ac:dyDescent="0.3">
      <c r="N149">
        <f>'Dry Creek Interp'!P149</f>
        <v>290</v>
      </c>
      <c r="O149">
        <f>'Dry Creek Interp'!Q149</f>
        <v>10.1</v>
      </c>
    </row>
    <row r="150" spans="14:15" x14ac:dyDescent="0.3">
      <c r="N150">
        <f>'Dry Creek Interp'!P150</f>
        <v>292</v>
      </c>
      <c r="O150">
        <f>'Dry Creek Interp'!Q150</f>
        <v>10.040192308858671</v>
      </c>
    </row>
    <row r="151" spans="14:15" x14ac:dyDescent="0.3">
      <c r="N151">
        <f>'Dry Creek Interp'!P151</f>
        <v>294</v>
      </c>
      <c r="O151">
        <f>'Dry Creek Interp'!Q151</f>
        <v>9.4128832902990762</v>
      </c>
    </row>
    <row r="152" spans="14:15" x14ac:dyDescent="0.3">
      <c r="N152">
        <f>'Dry Creek Interp'!P152</f>
        <v>296</v>
      </c>
      <c r="O152">
        <f>'Dry Creek Interp'!Q152</f>
        <v>8.7855742717394811</v>
      </c>
    </row>
    <row r="153" spans="14:15" x14ac:dyDescent="0.3">
      <c r="N153">
        <f>'Dry Creek Interp'!P153</f>
        <v>298</v>
      </c>
      <c r="O153">
        <f>'Dry Creek Interp'!Q153</f>
        <v>8.158265253179886</v>
      </c>
    </row>
    <row r="154" spans="14:15" x14ac:dyDescent="0.3">
      <c r="N154">
        <f>'Dry Creek Interp'!P154</f>
        <v>300</v>
      </c>
      <c r="O154">
        <f>'Dry Creek Interp'!Q154</f>
        <v>7.530956234620291</v>
      </c>
    </row>
    <row r="155" spans="14:15" x14ac:dyDescent="0.3">
      <c r="N155">
        <f>'Dry Creek Interp'!P155</f>
        <v>302</v>
      </c>
      <c r="O155">
        <f>'Dry Creek Interp'!Q155</f>
        <v>6.9036472160606959</v>
      </c>
    </row>
    <row r="156" spans="14:15" x14ac:dyDescent="0.3">
      <c r="N156">
        <f>'Dry Creek Interp'!P156</f>
        <v>304</v>
      </c>
      <c r="O156">
        <f>'Dry Creek Interp'!Q156</f>
        <v>6.2763381975011008</v>
      </c>
    </row>
    <row r="157" spans="14:15" x14ac:dyDescent="0.3">
      <c r="N157">
        <f>'Dry Creek Interp'!P157</f>
        <v>306</v>
      </c>
      <c r="O157">
        <f>'Dry Creek Interp'!Q157</f>
        <v>5.6490291789415066</v>
      </c>
    </row>
    <row r="158" spans="14:15" x14ac:dyDescent="0.3">
      <c r="N158">
        <f>'Dry Creek Interp'!P158</f>
        <v>308</v>
      </c>
      <c r="O158">
        <f>'Dry Creek Interp'!Q158</f>
        <v>5.0217201603819115</v>
      </c>
    </row>
    <row r="159" spans="14:15" x14ac:dyDescent="0.3">
      <c r="N159">
        <f>'Dry Creek Interp'!P159</f>
        <v>310</v>
      </c>
      <c r="O159">
        <f>'Dry Creek Interp'!Q159</f>
        <v>4.3944111418223164</v>
      </c>
    </row>
    <row r="160" spans="14:15" x14ac:dyDescent="0.3">
      <c r="N160">
        <f>'Dry Creek Interp'!P160</f>
        <v>312</v>
      </c>
      <c r="O160">
        <f>'Dry Creek Interp'!Q160</f>
        <v>3.7671021232627222</v>
      </c>
    </row>
    <row r="161" spans="14:15" x14ac:dyDescent="0.3">
      <c r="N161">
        <f>'Dry Creek Interp'!P161</f>
        <v>314</v>
      </c>
      <c r="O161">
        <f>'Dry Creek Interp'!Q161</f>
        <v>3.1397931047031262</v>
      </c>
    </row>
    <row r="162" spans="14:15" x14ac:dyDescent="0.3">
      <c r="N162">
        <f>'Dry Creek Interp'!P162</f>
        <v>316</v>
      </c>
      <c r="O162">
        <f>'Dry Creek Interp'!Q162</f>
        <v>2.512484086143532</v>
      </c>
    </row>
    <row r="163" spans="14:15" x14ac:dyDescent="0.3">
      <c r="N163">
        <f>'Dry Creek Interp'!P163</f>
        <v>318</v>
      </c>
      <c r="O163">
        <f>'Dry Creek Interp'!Q163</f>
        <v>1.8851750675839369</v>
      </c>
    </row>
    <row r="164" spans="14:15" x14ac:dyDescent="0.3">
      <c r="N164">
        <f>'Dry Creek Interp'!P164</f>
        <v>320</v>
      </c>
      <c r="O164">
        <f>'Dry Creek Interp'!Q164</f>
        <v>1.2578660490243418</v>
      </c>
    </row>
    <row r="165" spans="14:15" x14ac:dyDescent="0.3">
      <c r="N165">
        <f>'Dry Creek Interp'!P165</f>
        <v>322</v>
      </c>
      <c r="O165">
        <f>'Dry Creek Interp'!Q165</f>
        <v>0.63055703046474676</v>
      </c>
    </row>
    <row r="166" spans="14:15" x14ac:dyDescent="0.3">
      <c r="N166">
        <f>'Dry Creek Interp'!P166</f>
        <v>324</v>
      </c>
      <c r="O166">
        <f>'Dry Creek Interp'!Q166</f>
        <v>0</v>
      </c>
    </row>
  </sheetData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6"/>
  <sheetViews>
    <sheetView workbookViewId="0">
      <selection activeCell="F20" sqref="F20"/>
    </sheetView>
  </sheetViews>
  <sheetFormatPr defaultRowHeight="14.4" x14ac:dyDescent="0.3"/>
  <cols>
    <col min="2" max="2" width="25.5546875" customWidth="1"/>
    <col min="3" max="3" width="9.5546875" customWidth="1"/>
    <col min="9" max="11" width="10.5546875" customWidth="1"/>
    <col min="12" max="12" width="14.5546875" customWidth="1"/>
    <col min="14" max="14" width="11.109375" customWidth="1"/>
  </cols>
  <sheetData>
    <row r="1" spans="1:15" x14ac:dyDescent="0.3">
      <c r="A1" s="2" t="s">
        <v>31</v>
      </c>
    </row>
    <row r="2" spans="1:15" x14ac:dyDescent="0.3">
      <c r="B2" s="11" t="s">
        <v>25</v>
      </c>
      <c r="I2" t="s">
        <v>6</v>
      </c>
      <c r="J2" t="s">
        <v>12</v>
      </c>
      <c r="K2" t="s">
        <v>12</v>
      </c>
      <c r="L2" t="s">
        <v>7</v>
      </c>
      <c r="M2" t="s">
        <v>14</v>
      </c>
      <c r="N2" t="s">
        <v>16</v>
      </c>
      <c r="O2" t="s">
        <v>14</v>
      </c>
    </row>
    <row r="3" spans="1:15" x14ac:dyDescent="0.3">
      <c r="B3" s="14" t="s">
        <v>26</v>
      </c>
      <c r="I3" t="s">
        <v>9</v>
      </c>
      <c r="J3" t="s">
        <v>13</v>
      </c>
      <c r="K3" t="s">
        <v>5</v>
      </c>
      <c r="L3" t="s">
        <v>8</v>
      </c>
      <c r="M3" t="s">
        <v>15</v>
      </c>
      <c r="N3" t="s">
        <v>17</v>
      </c>
      <c r="O3" t="s">
        <v>18</v>
      </c>
    </row>
    <row r="4" spans="1:15" x14ac:dyDescent="0.3">
      <c r="C4">
        <v>34219</v>
      </c>
      <c r="D4" t="s">
        <v>3</v>
      </c>
      <c r="E4" t="s">
        <v>19</v>
      </c>
      <c r="I4">
        <v>0</v>
      </c>
      <c r="J4" s="4">
        <f>I4*$C$19</f>
        <v>0</v>
      </c>
      <c r="K4" s="4">
        <f>J4*60</f>
        <v>0</v>
      </c>
      <c r="L4">
        <v>0</v>
      </c>
      <c r="M4">
        <f>L4*$C$21</f>
        <v>0</v>
      </c>
      <c r="N4">
        <f>'Dry Creek Interp'!P4</f>
        <v>0</v>
      </c>
      <c r="O4">
        <f>'Dry Creek Interp'!Q4</f>
        <v>0</v>
      </c>
    </row>
    <row r="5" spans="1:15" x14ac:dyDescent="0.3">
      <c r="B5" s="15" t="s">
        <v>1</v>
      </c>
      <c r="C5" s="11">
        <f>C4*3.28</f>
        <v>112238.31999999999</v>
      </c>
      <c r="D5" t="s">
        <v>4</v>
      </c>
      <c r="I5">
        <v>0.1</v>
      </c>
      <c r="J5" s="4">
        <f t="shared" ref="J5:J36" si="0">I5*$C$19</f>
        <v>0.4581505752226418</v>
      </c>
      <c r="K5" s="4">
        <f t="shared" ref="K5:K36" si="1">J5*60</f>
        <v>27.489034513358508</v>
      </c>
      <c r="L5">
        <v>0.03</v>
      </c>
      <c r="M5">
        <f t="shared" ref="M5:M36" si="2">L5*$C$21</f>
        <v>277.2</v>
      </c>
      <c r="N5">
        <f>'Dry Creek Interp'!P5</f>
        <v>2</v>
      </c>
      <c r="O5">
        <f>'Dry Creek Interp'!Q5</f>
        <v>18.819270556787856</v>
      </c>
    </row>
    <row r="6" spans="1:15" x14ac:dyDescent="0.3">
      <c r="B6" s="15"/>
      <c r="C6">
        <v>450.94</v>
      </c>
      <c r="D6" t="s">
        <v>3</v>
      </c>
      <c r="E6" t="s">
        <v>19</v>
      </c>
      <c r="I6">
        <v>0.2</v>
      </c>
      <c r="J6" s="4">
        <f t="shared" si="0"/>
        <v>0.9163011504452836</v>
      </c>
      <c r="K6" s="4">
        <f t="shared" si="1"/>
        <v>54.978069026717016</v>
      </c>
      <c r="L6">
        <v>0.1</v>
      </c>
      <c r="M6">
        <f t="shared" si="2"/>
        <v>924</v>
      </c>
      <c r="N6">
        <f>'Dry Creek Interp'!P6</f>
        <v>4</v>
      </c>
      <c r="O6">
        <f>'Dry Creek Interp'!Q6</f>
        <v>37.638541113575712</v>
      </c>
    </row>
    <row r="7" spans="1:15" x14ac:dyDescent="0.3">
      <c r="B7" s="15" t="s">
        <v>22</v>
      </c>
      <c r="C7" s="16">
        <f>C6*3.28</f>
        <v>1479.0831999999998</v>
      </c>
      <c r="I7">
        <v>0.3</v>
      </c>
      <c r="J7" s="4">
        <f t="shared" si="0"/>
        <v>1.3744517256679254</v>
      </c>
      <c r="K7" s="4">
        <f t="shared" si="1"/>
        <v>82.467103540075527</v>
      </c>
      <c r="L7">
        <v>0.19</v>
      </c>
      <c r="M7">
        <f t="shared" si="2"/>
        <v>1755.6</v>
      </c>
      <c r="N7">
        <f>'Dry Creek Interp'!P7</f>
        <v>6</v>
      </c>
      <c r="O7">
        <f>'Dry Creek Interp'!Q7</f>
        <v>56.457811670363569</v>
      </c>
    </row>
    <row r="8" spans="1:15" x14ac:dyDescent="0.3">
      <c r="B8" s="15"/>
      <c r="C8">
        <v>218.49</v>
      </c>
      <c r="D8" t="s">
        <v>3</v>
      </c>
      <c r="E8" t="s">
        <v>19</v>
      </c>
      <c r="I8">
        <v>0.4</v>
      </c>
      <c r="J8" s="4">
        <f t="shared" si="0"/>
        <v>1.8326023008905672</v>
      </c>
      <c r="K8" s="4">
        <f t="shared" si="1"/>
        <v>109.95613805343403</v>
      </c>
      <c r="L8">
        <v>0.31</v>
      </c>
      <c r="M8">
        <f t="shared" si="2"/>
        <v>2864.4</v>
      </c>
      <c r="N8">
        <f>'Dry Creek Interp'!P8</f>
        <v>8</v>
      </c>
      <c r="O8">
        <f>'Dry Creek Interp'!Q8</f>
        <v>94.84652519668667</v>
      </c>
    </row>
    <row r="9" spans="1:15" x14ac:dyDescent="0.3">
      <c r="B9" s="15" t="s">
        <v>23</v>
      </c>
      <c r="C9" s="16">
        <f>C8*3.28</f>
        <v>716.6472</v>
      </c>
      <c r="D9" t="s">
        <v>4</v>
      </c>
      <c r="I9">
        <v>0.5</v>
      </c>
      <c r="J9" s="4">
        <f t="shared" si="0"/>
        <v>2.290752876113209</v>
      </c>
      <c r="K9" s="4">
        <f t="shared" si="1"/>
        <v>137.44517256679254</v>
      </c>
      <c r="L9">
        <v>0.47</v>
      </c>
      <c r="M9">
        <f t="shared" si="2"/>
        <v>4342.8</v>
      </c>
      <c r="N9">
        <f>'Dry Creek Interp'!P9</f>
        <v>10</v>
      </c>
      <c r="O9">
        <f>'Dry Creek Interp'!Q9</f>
        <v>138.75815649585834</v>
      </c>
    </row>
    <row r="10" spans="1:15" x14ac:dyDescent="0.3">
      <c r="B10" s="15"/>
      <c r="I10">
        <v>0.6</v>
      </c>
      <c r="J10" s="4">
        <f t="shared" si="0"/>
        <v>2.7489034513358508</v>
      </c>
      <c r="K10" s="4">
        <f t="shared" si="1"/>
        <v>164.93420708015105</v>
      </c>
      <c r="L10">
        <v>0.66</v>
      </c>
      <c r="M10">
        <f t="shared" si="2"/>
        <v>6098.4000000000005</v>
      </c>
      <c r="N10">
        <f>'Dry Creek Interp'!P10</f>
        <v>12</v>
      </c>
      <c r="O10">
        <f>'Dry Creek Interp'!Q10</f>
        <v>182.66978779503</v>
      </c>
    </row>
    <row r="11" spans="1:15" x14ac:dyDescent="0.3">
      <c r="B11" s="15" t="s">
        <v>2</v>
      </c>
      <c r="C11" s="14">
        <f>C7-C9</f>
        <v>762.43599999999981</v>
      </c>
      <c r="D11" t="s">
        <v>4</v>
      </c>
      <c r="I11">
        <v>0.7</v>
      </c>
      <c r="J11" s="4">
        <f t="shared" si="0"/>
        <v>3.2070540265584926</v>
      </c>
      <c r="K11" s="4">
        <f t="shared" si="1"/>
        <v>192.42324159350954</v>
      </c>
      <c r="L11">
        <v>0.82</v>
      </c>
      <c r="M11">
        <f t="shared" si="2"/>
        <v>7576.7999999999993</v>
      </c>
      <c r="N11">
        <f>'Dry Creek Interp'!P11</f>
        <v>14</v>
      </c>
      <c r="O11">
        <f>'Dry Creek Interp'!Q11</f>
        <v>233.60468169254503</v>
      </c>
    </row>
    <row r="12" spans="1:15" x14ac:dyDescent="0.3">
      <c r="B12" s="15"/>
      <c r="I12">
        <v>0.8</v>
      </c>
      <c r="J12" s="4">
        <f t="shared" si="0"/>
        <v>3.6652046017811344</v>
      </c>
      <c r="K12" s="4">
        <f t="shared" si="1"/>
        <v>219.91227610686806</v>
      </c>
      <c r="L12">
        <v>0.93</v>
      </c>
      <c r="M12">
        <f t="shared" si="2"/>
        <v>8593.2000000000007</v>
      </c>
      <c r="N12">
        <f>'Dry Creek Interp'!P12</f>
        <v>16</v>
      </c>
      <c r="O12">
        <f>'Dry Creek Interp'!Q12</f>
        <v>290.06249336290864</v>
      </c>
    </row>
    <row r="13" spans="1:15" x14ac:dyDescent="0.3">
      <c r="B13" s="15" t="s">
        <v>0</v>
      </c>
      <c r="C13" s="14">
        <f>0.0078*C5^0.77*((C5/C11)^0.385)</f>
        <v>412.43862735721694</v>
      </c>
      <c r="D13" t="s">
        <v>5</v>
      </c>
      <c r="E13" s="14">
        <f>C13/60</f>
        <v>6.8739771226202828</v>
      </c>
      <c r="F13" t="s">
        <v>11</v>
      </c>
      <c r="I13">
        <v>0.9</v>
      </c>
      <c r="J13" s="4">
        <f t="shared" si="0"/>
        <v>4.1233551770037762</v>
      </c>
      <c r="K13" s="4">
        <f t="shared" si="1"/>
        <v>247.40131062022658</v>
      </c>
      <c r="L13">
        <v>0.99</v>
      </c>
      <c r="M13">
        <f t="shared" si="2"/>
        <v>9147.6</v>
      </c>
      <c r="N13">
        <f>'Dry Creek Interp'!P13</f>
        <v>18</v>
      </c>
      <c r="O13">
        <f>'Dry Creek Interp'!Q13</f>
        <v>346.52030503327222</v>
      </c>
    </row>
    <row r="14" spans="1:15" x14ac:dyDescent="0.3">
      <c r="B14" s="15"/>
      <c r="I14">
        <v>1</v>
      </c>
      <c r="J14" s="4">
        <f t="shared" si="0"/>
        <v>4.581505752226418</v>
      </c>
      <c r="K14" s="4">
        <f t="shared" si="1"/>
        <v>274.89034513358507</v>
      </c>
      <c r="L14">
        <v>1</v>
      </c>
      <c r="M14">
        <f t="shared" si="2"/>
        <v>9240</v>
      </c>
      <c r="N14">
        <f>'Dry Creek Interp'!P14</f>
        <v>20</v>
      </c>
      <c r="O14">
        <f>'Dry Creek Interp'!Q14</f>
        <v>409.37082227151438</v>
      </c>
    </row>
    <row r="15" spans="1:15" x14ac:dyDescent="0.3">
      <c r="B15" s="15" t="s">
        <v>27</v>
      </c>
      <c r="C15" s="14">
        <f>0.6*C13</f>
        <v>247.46317641433015</v>
      </c>
      <c r="D15" t="s">
        <v>5</v>
      </c>
      <c r="E15" s="14">
        <f>C15/60</f>
        <v>4.1243862735721688</v>
      </c>
      <c r="F15" t="s">
        <v>11</v>
      </c>
      <c r="I15">
        <v>1.1000000000000001</v>
      </c>
      <c r="J15" s="4">
        <f t="shared" si="0"/>
        <v>5.0396563274490598</v>
      </c>
      <c r="K15" s="4">
        <f t="shared" si="1"/>
        <v>302.37937964694356</v>
      </c>
      <c r="L15">
        <v>0.99</v>
      </c>
      <c r="M15">
        <f t="shared" si="2"/>
        <v>9147.6</v>
      </c>
      <c r="N15">
        <f>'Dry Creek Interp'!P15</f>
        <v>22</v>
      </c>
      <c r="O15">
        <f>'Dry Creek Interp'!Q15</f>
        <v>484.64790449866581</v>
      </c>
    </row>
    <row r="16" spans="1:15" x14ac:dyDescent="0.3">
      <c r="B16" s="15"/>
      <c r="I16">
        <v>1.2</v>
      </c>
      <c r="J16" s="4">
        <f t="shared" si="0"/>
        <v>5.4978069026717016</v>
      </c>
      <c r="K16" s="4">
        <f t="shared" si="1"/>
        <v>329.86841416030211</v>
      </c>
      <c r="L16">
        <v>0.93</v>
      </c>
      <c r="M16">
        <f t="shared" si="2"/>
        <v>8593.2000000000007</v>
      </c>
      <c r="N16">
        <f>'Dry Creek Interp'!P16</f>
        <v>24</v>
      </c>
      <c r="O16">
        <f>'Dry Creek Interp'!Q16</f>
        <v>559.92498672581723</v>
      </c>
    </row>
    <row r="17" spans="2:15" x14ac:dyDescent="0.3">
      <c r="B17" s="15" t="s">
        <v>10</v>
      </c>
      <c r="C17" s="14">
        <f>0.133*E13</f>
        <v>0.91423895730849769</v>
      </c>
      <c r="D17" t="s">
        <v>11</v>
      </c>
      <c r="I17">
        <v>1.3</v>
      </c>
      <c r="J17" s="4">
        <f t="shared" si="0"/>
        <v>5.9559574778943434</v>
      </c>
      <c r="K17" s="4">
        <f t="shared" si="1"/>
        <v>357.3574486736606</v>
      </c>
      <c r="L17">
        <v>0.86</v>
      </c>
      <c r="M17">
        <f t="shared" si="2"/>
        <v>7946.4</v>
      </c>
      <c r="N17">
        <f>'Dry Creek Interp'!P17</f>
        <v>26</v>
      </c>
      <c r="O17">
        <f>'Dry Creek Interp'!Q17</f>
        <v>638.20275860395816</v>
      </c>
    </row>
    <row r="18" spans="2:15" x14ac:dyDescent="0.3">
      <c r="B18" s="15"/>
      <c r="C18" s="14"/>
      <c r="I18">
        <v>1.4</v>
      </c>
      <c r="J18" s="4">
        <f t="shared" si="0"/>
        <v>6.4141080531169852</v>
      </c>
      <c r="K18" s="4">
        <f t="shared" si="1"/>
        <v>384.84648318701909</v>
      </c>
      <c r="L18">
        <v>0.78</v>
      </c>
      <c r="M18">
        <f t="shared" si="2"/>
        <v>7207.2</v>
      </c>
      <c r="N18">
        <f>'Dry Creek Interp'!P18</f>
        <v>28</v>
      </c>
      <c r="O18">
        <f>'Dry Creek Interp'!Q18</f>
        <v>738.57220157349343</v>
      </c>
    </row>
    <row r="19" spans="2:15" x14ac:dyDescent="0.3">
      <c r="B19" s="15" t="s">
        <v>24</v>
      </c>
      <c r="C19" s="14">
        <f>(E15)+(C17/2)</f>
        <v>4.581505752226418</v>
      </c>
      <c r="D19" t="s">
        <v>11</v>
      </c>
      <c r="E19" s="13"/>
      <c r="F19" s="12"/>
      <c r="I19">
        <v>1.5</v>
      </c>
      <c r="J19" s="4">
        <f t="shared" si="0"/>
        <v>6.872258628339627</v>
      </c>
      <c r="K19" s="4">
        <f t="shared" si="1"/>
        <v>412.33551770037764</v>
      </c>
      <c r="L19">
        <v>0.68</v>
      </c>
      <c r="M19">
        <f t="shared" si="2"/>
        <v>6283.2000000000007</v>
      </c>
      <c r="N19">
        <f>'Dry Creek Interp'!P19</f>
        <v>30</v>
      </c>
      <c r="O19">
        <f>'Dry Creek Interp'!Q19</f>
        <v>838.9416445430287</v>
      </c>
    </row>
    <row r="20" spans="2:15" x14ac:dyDescent="0.3">
      <c r="B20" s="15"/>
      <c r="I20">
        <v>1.6</v>
      </c>
      <c r="J20" s="4">
        <f t="shared" si="0"/>
        <v>7.3304092035622688</v>
      </c>
      <c r="K20" s="4">
        <f t="shared" si="1"/>
        <v>439.82455221373613</v>
      </c>
      <c r="L20">
        <v>0.56000000000000005</v>
      </c>
      <c r="M20">
        <f t="shared" si="2"/>
        <v>5174.4000000000005</v>
      </c>
      <c r="N20">
        <f>'Dry Creek Interp'!P20</f>
        <v>32</v>
      </c>
      <c r="O20">
        <f>'Dry Creek Interp'!Q20</f>
        <v>939.31108751256397</v>
      </c>
    </row>
    <row r="21" spans="2:15" x14ac:dyDescent="0.3">
      <c r="B21" s="15" t="s">
        <v>28</v>
      </c>
      <c r="C21" s="11">
        <v>9240</v>
      </c>
      <c r="D21" t="s">
        <v>20</v>
      </c>
      <c r="I21">
        <v>1.7</v>
      </c>
      <c r="J21" s="4">
        <f t="shared" si="0"/>
        <v>7.7885597787849106</v>
      </c>
      <c r="K21" s="4">
        <f t="shared" si="1"/>
        <v>467.31358672709462</v>
      </c>
      <c r="L21">
        <v>0.46</v>
      </c>
      <c r="M21">
        <f t="shared" si="2"/>
        <v>4250.4000000000005</v>
      </c>
      <c r="N21">
        <f>'Dry Creek Interp'!P21</f>
        <v>34</v>
      </c>
      <c r="O21">
        <f>'Dry Creek Interp'!Q21</f>
        <v>1056.6081299474929</v>
      </c>
    </row>
    <row r="22" spans="2:15" x14ac:dyDescent="0.3">
      <c r="I22">
        <v>1.8</v>
      </c>
      <c r="J22" s="4">
        <f t="shared" si="0"/>
        <v>8.2467103540075524</v>
      </c>
      <c r="K22" s="4">
        <f t="shared" si="1"/>
        <v>494.80262124045316</v>
      </c>
      <c r="L22">
        <v>0.39</v>
      </c>
      <c r="M22">
        <f t="shared" si="2"/>
        <v>3603.6</v>
      </c>
      <c r="N22">
        <f>'Dry Creek Interp'!P22</f>
        <v>36</v>
      </c>
      <c r="O22">
        <f>'Dry Creek Interp'!Q22</f>
        <v>1175.7968434738159</v>
      </c>
    </row>
    <row r="23" spans="2:15" x14ac:dyDescent="0.3">
      <c r="I23">
        <v>1.9</v>
      </c>
      <c r="J23" s="4">
        <f t="shared" si="0"/>
        <v>8.7048609292301933</v>
      </c>
      <c r="K23" s="4">
        <f t="shared" si="1"/>
        <v>522.2916557538116</v>
      </c>
      <c r="L23">
        <v>0.33</v>
      </c>
      <c r="M23">
        <f t="shared" si="2"/>
        <v>3049.2000000000003</v>
      </c>
      <c r="N23">
        <f>'Dry Creek Interp'!P23</f>
        <v>38</v>
      </c>
      <c r="O23">
        <f>'Dry Creek Interp'!Q23</f>
        <v>1294.9855570001391</v>
      </c>
    </row>
    <row r="24" spans="2:15" x14ac:dyDescent="0.3">
      <c r="I24">
        <v>2</v>
      </c>
      <c r="J24" s="4">
        <f t="shared" si="0"/>
        <v>9.163011504452836</v>
      </c>
      <c r="K24" s="4">
        <f t="shared" si="1"/>
        <v>549.78069026717014</v>
      </c>
      <c r="L24">
        <v>0.28000000000000003</v>
      </c>
      <c r="M24">
        <f t="shared" si="2"/>
        <v>2587.2000000000003</v>
      </c>
      <c r="N24">
        <f>'Dry Creek Interp'!P24</f>
        <v>40</v>
      </c>
      <c r="O24">
        <f>'Dry Creek Interp'!Q24</f>
        <v>1401.388859390705</v>
      </c>
    </row>
    <row r="25" spans="2:15" x14ac:dyDescent="0.3">
      <c r="I25">
        <v>2.2000000000000002</v>
      </c>
      <c r="J25" s="4">
        <f t="shared" si="0"/>
        <v>10.07931265489812</v>
      </c>
      <c r="K25" s="4">
        <f t="shared" si="1"/>
        <v>604.75875929388712</v>
      </c>
      <c r="L25">
        <v>0.20699999999999999</v>
      </c>
      <c r="M25">
        <f t="shared" si="2"/>
        <v>1912.6799999999998</v>
      </c>
      <c r="N25">
        <f>'Dry Creek Interp'!P25</f>
        <v>42</v>
      </c>
      <c r="O25">
        <f>'Dry Creek Interp'!Q25</f>
        <v>1501.7583023602401</v>
      </c>
    </row>
    <row r="26" spans="2:15" x14ac:dyDescent="0.3">
      <c r="I26">
        <v>2.4</v>
      </c>
      <c r="J26" s="4">
        <f t="shared" si="0"/>
        <v>10.995613805343403</v>
      </c>
      <c r="K26" s="4">
        <f t="shared" si="1"/>
        <v>659.73682832060422</v>
      </c>
      <c r="L26">
        <v>0.14699999999999999</v>
      </c>
      <c r="M26">
        <f t="shared" si="2"/>
        <v>1358.28</v>
      </c>
      <c r="N26">
        <f>'Dry Creek Interp'!P26</f>
        <v>44</v>
      </c>
      <c r="O26">
        <f>'Dry Creek Interp'!Q26</f>
        <v>1602.1277453297755</v>
      </c>
    </row>
    <row r="27" spans="2:15" x14ac:dyDescent="0.3">
      <c r="I27">
        <v>2.6</v>
      </c>
      <c r="J27" s="4">
        <f t="shared" si="0"/>
        <v>11.911914955788687</v>
      </c>
      <c r="K27" s="4">
        <f t="shared" si="1"/>
        <v>714.7148973473212</v>
      </c>
      <c r="L27">
        <v>0.107</v>
      </c>
      <c r="M27">
        <f t="shared" si="2"/>
        <v>988.68</v>
      </c>
      <c r="N27">
        <f>'Dry Creek Interp'!P27</f>
        <v>46</v>
      </c>
      <c r="O27">
        <f>'Dry Creek Interp'!Q27</f>
        <v>1688.091816955776</v>
      </c>
    </row>
    <row r="28" spans="2:15" x14ac:dyDescent="0.3">
      <c r="I28">
        <v>2.8</v>
      </c>
      <c r="J28" s="4">
        <f t="shared" si="0"/>
        <v>12.82821610623397</v>
      </c>
      <c r="K28" s="4">
        <f t="shared" si="1"/>
        <v>769.69296637403818</v>
      </c>
      <c r="L28">
        <v>7.6999999999999999E-2</v>
      </c>
      <c r="M28">
        <f t="shared" si="2"/>
        <v>711.48</v>
      </c>
      <c r="N28">
        <f>'Dry Creek Interp'!P28</f>
        <v>48</v>
      </c>
      <c r="O28">
        <f>'Dry Creek Interp'!Q28</f>
        <v>1757.0958089973317</v>
      </c>
    </row>
    <row r="29" spans="2:15" x14ac:dyDescent="0.3">
      <c r="I29">
        <v>3</v>
      </c>
      <c r="J29" s="4">
        <f t="shared" si="0"/>
        <v>13.744517256679254</v>
      </c>
      <c r="K29" s="4">
        <f t="shared" si="1"/>
        <v>824.67103540075527</v>
      </c>
      <c r="L29">
        <v>5.5E-2</v>
      </c>
      <c r="M29">
        <f t="shared" si="2"/>
        <v>508.2</v>
      </c>
      <c r="N29">
        <f>'Dry Creek Interp'!P29</f>
        <v>50</v>
      </c>
      <c r="O29">
        <f>'Dry Creek Interp'!Q29</f>
        <v>1826.0998010388871</v>
      </c>
    </row>
    <row r="30" spans="2:15" x14ac:dyDescent="0.3">
      <c r="I30">
        <v>3.2</v>
      </c>
      <c r="J30" s="4">
        <f t="shared" si="0"/>
        <v>14.660818407124538</v>
      </c>
      <c r="K30" s="4">
        <f t="shared" si="1"/>
        <v>879.64910442747225</v>
      </c>
      <c r="L30">
        <v>0.04</v>
      </c>
      <c r="M30">
        <f t="shared" si="2"/>
        <v>369.6</v>
      </c>
      <c r="N30">
        <f>'Dry Creek Interp'!P30</f>
        <v>52</v>
      </c>
      <c r="O30">
        <f>'Dry Creek Interp'!Q30</f>
        <v>1887.6020689529687</v>
      </c>
    </row>
    <row r="31" spans="2:15" x14ac:dyDescent="0.3">
      <c r="I31">
        <v>3.4</v>
      </c>
      <c r="J31" s="4">
        <f t="shared" si="0"/>
        <v>15.577119557569821</v>
      </c>
      <c r="K31" s="4">
        <f t="shared" si="1"/>
        <v>934.62717345418923</v>
      </c>
      <c r="L31">
        <v>2.9000000000000001E-2</v>
      </c>
      <c r="M31">
        <f t="shared" si="2"/>
        <v>267.96000000000004</v>
      </c>
      <c r="N31">
        <f>'Dry Creek Interp'!P31</f>
        <v>54</v>
      </c>
      <c r="O31">
        <f>'Dry Creek Interp'!Q31</f>
        <v>1925.2406100665444</v>
      </c>
    </row>
    <row r="32" spans="2:15" x14ac:dyDescent="0.3">
      <c r="I32">
        <v>3.6</v>
      </c>
      <c r="J32" s="4">
        <f t="shared" si="0"/>
        <v>16.493420708015105</v>
      </c>
      <c r="K32" s="4">
        <f t="shared" si="1"/>
        <v>989.60524248090633</v>
      </c>
      <c r="L32">
        <v>2.1000000000000001E-2</v>
      </c>
      <c r="M32">
        <f t="shared" si="2"/>
        <v>194.04000000000002</v>
      </c>
      <c r="N32">
        <f>'Dry Creek Interp'!P32</f>
        <v>56</v>
      </c>
      <c r="O32">
        <f>'Dry Creek Interp'!Q32</f>
        <v>1962.8791511801201</v>
      </c>
    </row>
    <row r="33" spans="9:15" x14ac:dyDescent="0.3">
      <c r="I33">
        <v>3.8</v>
      </c>
      <c r="J33" s="4">
        <f t="shared" si="0"/>
        <v>17.409721858460387</v>
      </c>
      <c r="K33" s="4">
        <f t="shared" si="1"/>
        <v>1044.5833115076232</v>
      </c>
      <c r="L33">
        <v>1.4999999999999999E-2</v>
      </c>
      <c r="M33">
        <f t="shared" si="2"/>
        <v>138.6</v>
      </c>
      <c r="N33">
        <f>'Dry Creek Interp'!P33</f>
        <v>58</v>
      </c>
      <c r="O33">
        <f>'Dry Creek Interp'!Q33</f>
        <v>1999.9196153822827</v>
      </c>
    </row>
    <row r="34" spans="9:15" x14ac:dyDescent="0.3">
      <c r="I34">
        <v>4</v>
      </c>
      <c r="J34" s="4">
        <f t="shared" si="0"/>
        <v>18.326023008905672</v>
      </c>
      <c r="K34" s="4">
        <f t="shared" si="1"/>
        <v>1099.5613805343403</v>
      </c>
      <c r="L34">
        <v>1.0999999999999999E-2</v>
      </c>
      <c r="M34">
        <f t="shared" si="2"/>
        <v>101.64</v>
      </c>
      <c r="N34">
        <f>'Dry Creek Interp'!P34</f>
        <v>60</v>
      </c>
      <c r="O34">
        <f>'Dry Creek Interp'!Q34</f>
        <v>2006.1927055678786</v>
      </c>
    </row>
    <row r="35" spans="9:15" x14ac:dyDescent="0.3">
      <c r="I35">
        <v>4.5</v>
      </c>
      <c r="J35" s="4">
        <f t="shared" si="0"/>
        <v>20.616775885018882</v>
      </c>
      <c r="K35" s="4">
        <f t="shared" si="1"/>
        <v>1237.0065531011328</v>
      </c>
      <c r="L35">
        <v>5.0000000000000001E-3</v>
      </c>
      <c r="M35">
        <f t="shared" si="2"/>
        <v>46.2</v>
      </c>
      <c r="N35">
        <f>'Dry Creek Interp'!P35</f>
        <v>62</v>
      </c>
      <c r="O35">
        <f>'Dry Creek Interp'!Q35</f>
        <v>2012.4657957534746</v>
      </c>
    </row>
    <row r="36" spans="9:15" x14ac:dyDescent="0.3">
      <c r="I36">
        <v>5</v>
      </c>
      <c r="J36" s="4">
        <f t="shared" si="0"/>
        <v>22.907528761132092</v>
      </c>
      <c r="K36" s="4">
        <f t="shared" si="1"/>
        <v>1374.4517256679255</v>
      </c>
      <c r="L36">
        <v>0</v>
      </c>
      <c r="M36">
        <f t="shared" si="2"/>
        <v>0</v>
      </c>
      <c r="N36">
        <f>'Dry Creek Interp'!P36</f>
        <v>64</v>
      </c>
      <c r="O36">
        <f>'Dry Creek Interp'!Q36</f>
        <v>2018.7388859390705</v>
      </c>
    </row>
    <row r="37" spans="9:15" x14ac:dyDescent="0.3">
      <c r="N37">
        <f>'Dry Creek Interp'!P37</f>
        <v>66</v>
      </c>
      <c r="O37">
        <f>'Dry Creek Interp'!Q37</f>
        <v>2014.9880238753335</v>
      </c>
    </row>
    <row r="38" spans="9:15" x14ac:dyDescent="0.3">
      <c r="N38">
        <f>'Dry Creek Interp'!P38</f>
        <v>68</v>
      </c>
      <c r="O38">
        <f>'Dry Creek Interp'!Q38</f>
        <v>2008.7149336897376</v>
      </c>
    </row>
    <row r="39" spans="9:15" x14ac:dyDescent="0.3">
      <c r="N39">
        <f>'Dry Creek Interp'!P39</f>
        <v>70</v>
      </c>
      <c r="O39">
        <f>'Dry Creek Interp'!Q39</f>
        <v>2002.4418435041416</v>
      </c>
    </row>
    <row r="40" spans="9:15" x14ac:dyDescent="0.3">
      <c r="N40">
        <f>'Dry Creek Interp'!P40</f>
        <v>72</v>
      </c>
      <c r="O40">
        <f>'Dry Creek Interp'!Q40</f>
        <v>1978.012519911274</v>
      </c>
    </row>
    <row r="41" spans="9:15" x14ac:dyDescent="0.3">
      <c r="N41">
        <f>'Dry Creek Interp'!P41</f>
        <v>74</v>
      </c>
      <c r="O41">
        <f>'Dry Creek Interp'!Q41</f>
        <v>1940.3739787976983</v>
      </c>
    </row>
    <row r="42" spans="9:15" x14ac:dyDescent="0.3">
      <c r="N42">
        <f>'Dry Creek Interp'!P42</f>
        <v>76</v>
      </c>
      <c r="O42">
        <f>'Dry Creek Interp'!Q42</f>
        <v>1902.7354376841229</v>
      </c>
    </row>
    <row r="43" spans="9:15" x14ac:dyDescent="0.3">
      <c r="N43">
        <f>'Dry Creek Interp'!P43</f>
        <v>78</v>
      </c>
      <c r="O43">
        <f>'Dry Creek Interp'!Q43</f>
        <v>1862.8463793323049</v>
      </c>
    </row>
    <row r="44" spans="9:15" x14ac:dyDescent="0.3">
      <c r="N44">
        <f>'Dry Creek Interp'!P44</f>
        <v>80</v>
      </c>
      <c r="O44">
        <f>'Dry Creek Interp'!Q44</f>
        <v>1818.9347480331332</v>
      </c>
    </row>
    <row r="45" spans="9:15" x14ac:dyDescent="0.3">
      <c r="N45">
        <f>'Dry Creek Interp'!P45</f>
        <v>82</v>
      </c>
      <c r="O45">
        <f>'Dry Creek Interp'!Q45</f>
        <v>1775.0231167339616</v>
      </c>
    </row>
    <row r="46" spans="9:15" x14ac:dyDescent="0.3">
      <c r="N46">
        <f>'Dry Creek Interp'!P46</f>
        <v>84</v>
      </c>
      <c r="O46">
        <f>'Dry Creek Interp'!Q46</f>
        <v>1730.2416976397601</v>
      </c>
    </row>
    <row r="47" spans="9:15" x14ac:dyDescent="0.3">
      <c r="N47">
        <f>'Dry Creek Interp'!P47</f>
        <v>86</v>
      </c>
      <c r="O47">
        <f>'Dry Creek Interp'!Q47</f>
        <v>1680.0569761549923</v>
      </c>
    </row>
    <row r="48" spans="9:15" x14ac:dyDescent="0.3">
      <c r="N48">
        <f>'Dry Creek Interp'!P48</f>
        <v>88</v>
      </c>
      <c r="O48">
        <f>'Dry Creek Interp'!Q48</f>
        <v>1629.8722546702247</v>
      </c>
    </row>
    <row r="49" spans="14:15" x14ac:dyDescent="0.3">
      <c r="N49">
        <f>'Dry Creek Interp'!P49</f>
        <v>90</v>
      </c>
      <c r="O49">
        <f>'Dry Creek Interp'!Q49</f>
        <v>1579.6875331854569</v>
      </c>
    </row>
    <row r="50" spans="14:15" x14ac:dyDescent="0.3">
      <c r="N50">
        <f>'Dry Creek Interp'!P50</f>
        <v>92</v>
      </c>
      <c r="O50">
        <f>'Dry Creek Interp'!Q50</f>
        <v>1517.9785146258616</v>
      </c>
    </row>
    <row r="51" spans="14:15" x14ac:dyDescent="0.3">
      <c r="N51">
        <f>'Dry Creek Interp'!P51</f>
        <v>94</v>
      </c>
      <c r="O51">
        <f>'Dry Creek Interp'!Q51</f>
        <v>1455.2476127699024</v>
      </c>
    </row>
    <row r="52" spans="14:15" x14ac:dyDescent="0.3">
      <c r="N52">
        <f>'Dry Creek Interp'!P52</f>
        <v>96</v>
      </c>
      <c r="O52">
        <f>'Dry Creek Interp'!Q52</f>
        <v>1392.5167109139429</v>
      </c>
    </row>
    <row r="53" spans="14:15" x14ac:dyDescent="0.3">
      <c r="N53">
        <f>'Dry Creek Interp'!P53</f>
        <v>98</v>
      </c>
      <c r="O53">
        <f>'Dry Creek Interp'!Q53</f>
        <v>1321.0229708695799</v>
      </c>
    </row>
    <row r="54" spans="14:15" x14ac:dyDescent="0.3">
      <c r="N54">
        <f>'Dry Creek Interp'!P54</f>
        <v>100</v>
      </c>
      <c r="O54">
        <f>'Dry Creek Interp'!Q54</f>
        <v>1245.7458886424286</v>
      </c>
    </row>
    <row r="55" spans="14:15" x14ac:dyDescent="0.3">
      <c r="N55">
        <f>'Dry Creek Interp'!P55</f>
        <v>102</v>
      </c>
      <c r="O55">
        <f>'Dry Creek Interp'!Q55</f>
        <v>1170.468806415277</v>
      </c>
    </row>
    <row r="56" spans="14:15" x14ac:dyDescent="0.3">
      <c r="N56">
        <f>'Dry Creek Interp'!P56</f>
        <v>104</v>
      </c>
      <c r="O56">
        <f>'Dry Creek Interp'!Q56</f>
        <v>1101.1931034901047</v>
      </c>
    </row>
    <row r="57" spans="14:15" x14ac:dyDescent="0.3">
      <c r="N57">
        <f>'Dry Creek Interp'!P57</f>
        <v>106</v>
      </c>
      <c r="O57">
        <f>'Dry Creek Interp'!Q57</f>
        <v>1038.462201634145</v>
      </c>
    </row>
    <row r="58" spans="14:15" x14ac:dyDescent="0.3">
      <c r="N58">
        <f>'Dry Creek Interp'!P58</f>
        <v>108</v>
      </c>
      <c r="O58">
        <f>'Dry Creek Interp'!Q58</f>
        <v>975.7312997781853</v>
      </c>
    </row>
    <row r="59" spans="14:15" x14ac:dyDescent="0.3">
      <c r="N59">
        <f>'Dry Creek Interp'!P59</f>
        <v>110</v>
      </c>
      <c r="O59">
        <f>'Dry Creek Interp'!Q59</f>
        <v>917.860278545558</v>
      </c>
    </row>
    <row r="60" spans="14:15" x14ac:dyDescent="0.3">
      <c r="N60">
        <f>'Dry Creek Interp'!P60</f>
        <v>112</v>
      </c>
      <c r="O60">
        <f>'Dry Creek Interp'!Q60</f>
        <v>873.94864724638637</v>
      </c>
    </row>
    <row r="61" spans="14:15" x14ac:dyDescent="0.3">
      <c r="N61">
        <f>'Dry Creek Interp'!P61</f>
        <v>114</v>
      </c>
      <c r="O61">
        <f>'Dry Creek Interp'!Q61</f>
        <v>830.03701594721474</v>
      </c>
    </row>
    <row r="62" spans="14:15" x14ac:dyDescent="0.3">
      <c r="N62">
        <f>'Dry Creek Interp'!P62</f>
        <v>116</v>
      </c>
      <c r="O62">
        <f>'Dry Creek Interp'!Q62</f>
        <v>786.36461541260849</v>
      </c>
    </row>
    <row r="63" spans="14:15" x14ac:dyDescent="0.3">
      <c r="N63">
        <f>'Dry Creek Interp'!P63</f>
        <v>118</v>
      </c>
      <c r="O63">
        <f>'Dry Creek Interp'!Q63</f>
        <v>748.72607429903269</v>
      </c>
    </row>
    <row r="64" spans="14:15" x14ac:dyDescent="0.3">
      <c r="N64">
        <f>'Dry Creek Interp'!P64</f>
        <v>120</v>
      </c>
      <c r="O64">
        <f>'Dry Creek Interp'!Q64</f>
        <v>711.08753318545678</v>
      </c>
    </row>
    <row r="65" spans="14:15" x14ac:dyDescent="0.3">
      <c r="N65">
        <f>'Dry Creek Interp'!P65</f>
        <v>122</v>
      </c>
      <c r="O65">
        <f>'Dry Creek Interp'!Q65</f>
        <v>673.44899207188098</v>
      </c>
    </row>
    <row r="66" spans="14:15" x14ac:dyDescent="0.3">
      <c r="N66">
        <f>'Dry Creek Interp'!P66</f>
        <v>124</v>
      </c>
      <c r="O66">
        <f>'Dry Creek Interp'!Q66</f>
        <v>640.94204246525442</v>
      </c>
    </row>
    <row r="67" spans="14:15" x14ac:dyDescent="0.3">
      <c r="N67">
        <f>'Dry Creek Interp'!P67</f>
        <v>126</v>
      </c>
      <c r="O67">
        <f>'Dry Creek Interp'!Q67</f>
        <v>609.57659153727479</v>
      </c>
    </row>
    <row r="68" spans="14:15" x14ac:dyDescent="0.3">
      <c r="N68">
        <f>'Dry Creek Interp'!P68</f>
        <v>128</v>
      </c>
      <c r="O68">
        <f>'Dry Creek Interp'!Q68</f>
        <v>578.21114060929506</v>
      </c>
    </row>
    <row r="69" spans="14:15" x14ac:dyDescent="0.3">
      <c r="N69">
        <f>'Dry Creek Interp'!P69</f>
        <v>130</v>
      </c>
      <c r="O69">
        <f>'Dry Creek Interp'!Q69</f>
        <v>551.90935346736012</v>
      </c>
    </row>
    <row r="70" spans="14:15" x14ac:dyDescent="0.3">
      <c r="N70">
        <f>'Dry Creek Interp'!P70</f>
        <v>132</v>
      </c>
      <c r="O70">
        <f>'Dry Creek Interp'!Q70</f>
        <v>529.01257428993495</v>
      </c>
    </row>
    <row r="71" spans="14:15" x14ac:dyDescent="0.3">
      <c r="N71">
        <f>'Dry Creek Interp'!P71</f>
        <v>134</v>
      </c>
      <c r="O71">
        <f>'Dry Creek Interp'!Q71</f>
        <v>506.11579511250972</v>
      </c>
    </row>
    <row r="72" spans="14:15" x14ac:dyDescent="0.3">
      <c r="N72">
        <f>'Dry Creek Interp'!P72</f>
        <v>136</v>
      </c>
      <c r="O72">
        <f>'Dry Creek Interp'!Q72</f>
        <v>483.21901593508449</v>
      </c>
    </row>
    <row r="73" spans="14:15" x14ac:dyDescent="0.3">
      <c r="N73">
        <f>'Dry Creek Interp'!P73</f>
        <v>138</v>
      </c>
      <c r="O73">
        <f>'Dry Creek Interp'!Q73</f>
        <v>460.3222367576592</v>
      </c>
    </row>
    <row r="74" spans="14:15" x14ac:dyDescent="0.3">
      <c r="N74">
        <f>'Dry Creek Interp'!P74</f>
        <v>140</v>
      </c>
      <c r="O74">
        <f>'Dry Creek Interp'!Q74</f>
        <v>437.42545758023397</v>
      </c>
    </row>
    <row r="75" spans="14:15" x14ac:dyDescent="0.3">
      <c r="N75">
        <f>'Dry Creek Interp'!P75</f>
        <v>142</v>
      </c>
      <c r="O75">
        <f>'Dry Creek Interp'!Q75</f>
        <v>415.171790468062</v>
      </c>
    </row>
    <row r="76" spans="14:15" x14ac:dyDescent="0.3">
      <c r="N76">
        <f>'Dry Creek Interp'!P76</f>
        <v>144</v>
      </c>
      <c r="O76">
        <f>'Dry Creek Interp'!Q76</f>
        <v>396.3525199112741</v>
      </c>
    </row>
    <row r="77" spans="14:15" x14ac:dyDescent="0.3">
      <c r="N77">
        <f>'Dry Creek Interp'!P77</f>
        <v>146</v>
      </c>
      <c r="O77">
        <f>'Dry Creek Interp'!Q77</f>
        <v>377.53324935448626</v>
      </c>
    </row>
    <row r="78" spans="14:15" x14ac:dyDescent="0.3">
      <c r="N78">
        <f>'Dry Creek Interp'!P78</f>
        <v>148</v>
      </c>
      <c r="O78">
        <f>'Dry Creek Interp'!Q78</f>
        <v>358.71397879769842</v>
      </c>
    </row>
    <row r="79" spans="14:15" x14ac:dyDescent="0.3">
      <c r="N79">
        <f>'Dry Creek Interp'!P79</f>
        <v>150</v>
      </c>
      <c r="O79">
        <f>'Dry Creek Interp'!Q79</f>
        <v>339.89470824091052</v>
      </c>
    </row>
    <row r="80" spans="14:15" x14ac:dyDescent="0.3">
      <c r="N80">
        <f>'Dry Creek Interp'!P80</f>
        <v>152</v>
      </c>
      <c r="O80">
        <f>'Dry Creek Interp'!Q80</f>
        <v>321.07543768412268</v>
      </c>
    </row>
    <row r="81" spans="14:15" x14ac:dyDescent="0.3">
      <c r="N81">
        <f>'Dry Creek Interp'!P81</f>
        <v>154</v>
      </c>
      <c r="O81">
        <f>'Dry Creek Interp'!Q81</f>
        <v>302.25616712733483</v>
      </c>
    </row>
    <row r="82" spans="14:15" x14ac:dyDescent="0.3">
      <c r="N82">
        <f>'Dry Creek Interp'!P82</f>
        <v>156</v>
      </c>
      <c r="O82">
        <f>'Dry Creek Interp'!Q82</f>
        <v>287.93793104703133</v>
      </c>
    </row>
    <row r="83" spans="14:15" x14ac:dyDescent="0.3">
      <c r="N83">
        <f>'Dry Creek Interp'!P83</f>
        <v>158</v>
      </c>
      <c r="O83">
        <f>'Dry Creek Interp'!Q83</f>
        <v>275.39175067583943</v>
      </c>
    </row>
    <row r="84" spans="14:15" x14ac:dyDescent="0.3">
      <c r="N84">
        <f>'Dry Creek Interp'!P84</f>
        <v>160</v>
      </c>
      <c r="O84">
        <f>'Dry Creek Interp'!Q84</f>
        <v>262.84557030464754</v>
      </c>
    </row>
    <row r="85" spans="14:15" x14ac:dyDescent="0.3">
      <c r="N85">
        <f>'Dry Creek Interp'!P85</f>
        <v>162</v>
      </c>
      <c r="O85">
        <f>'Dry Creek Interp'!Q85</f>
        <v>250.29938993345567</v>
      </c>
    </row>
    <row r="86" spans="14:15" x14ac:dyDescent="0.3">
      <c r="N86">
        <f>'Dry Creek Interp'!P86</f>
        <v>164</v>
      </c>
      <c r="O86">
        <f>'Dry Creek Interp'!Q86</f>
        <v>237.75320956226378</v>
      </c>
    </row>
    <row r="87" spans="14:15" x14ac:dyDescent="0.3">
      <c r="N87">
        <f>'Dry Creek Interp'!P87</f>
        <v>166</v>
      </c>
      <c r="O87">
        <f>'Dry Creek Interp'!Q87</f>
        <v>225.20702919107191</v>
      </c>
    </row>
    <row r="88" spans="14:15" x14ac:dyDescent="0.3">
      <c r="N88">
        <f>'Dry Creek Interp'!P88</f>
        <v>168</v>
      </c>
      <c r="O88">
        <f>'Dry Creek Interp'!Q88</f>
        <v>213.53063661491001</v>
      </c>
    </row>
    <row r="89" spans="14:15" x14ac:dyDescent="0.3">
      <c r="N89">
        <f>'Dry Creek Interp'!P89</f>
        <v>170</v>
      </c>
      <c r="O89">
        <f>'Dry Creek Interp'!Q89</f>
        <v>204.12100133651606</v>
      </c>
    </row>
    <row r="90" spans="14:15" x14ac:dyDescent="0.3">
      <c r="N90">
        <f>'Dry Creek Interp'!P90</f>
        <v>172</v>
      </c>
      <c r="O90">
        <f>'Dry Creek Interp'!Q90</f>
        <v>194.71136605812211</v>
      </c>
    </row>
    <row r="91" spans="14:15" x14ac:dyDescent="0.3">
      <c r="N91">
        <f>'Dry Creek Interp'!P91</f>
        <v>174</v>
      </c>
      <c r="O91">
        <f>'Dry Creek Interp'!Q91</f>
        <v>185.30173077972813</v>
      </c>
    </row>
    <row r="92" spans="14:15" x14ac:dyDescent="0.3">
      <c r="N92">
        <f>'Dry Creek Interp'!P92</f>
        <v>176</v>
      </c>
      <c r="O92">
        <f>'Dry Creek Interp'!Q92</f>
        <v>175.89209550133421</v>
      </c>
    </row>
    <row r="93" spans="14:15" x14ac:dyDescent="0.3">
      <c r="N93">
        <f>'Dry Creek Interp'!P93</f>
        <v>178</v>
      </c>
      <c r="O93">
        <f>'Dry Creek Interp'!Q93</f>
        <v>166.48246022294023</v>
      </c>
    </row>
    <row r="94" spans="14:15" x14ac:dyDescent="0.3">
      <c r="N94">
        <f>'Dry Creek Interp'!P94</f>
        <v>180</v>
      </c>
      <c r="O94">
        <f>'Dry Creek Interp'!Q94</f>
        <v>157.07282494454628</v>
      </c>
    </row>
    <row r="95" spans="14:15" x14ac:dyDescent="0.3">
      <c r="N95">
        <f>'Dry Creek Interp'!P95</f>
        <v>182</v>
      </c>
      <c r="O95">
        <f>'Dry Creek Interp'!Q95</f>
        <v>149.76367242184506</v>
      </c>
    </row>
    <row r="96" spans="14:15" x14ac:dyDescent="0.3">
      <c r="N96">
        <f>'Dry Creek Interp'!P96</f>
        <v>184</v>
      </c>
      <c r="O96">
        <f>'Dry Creek Interp'!Q96</f>
        <v>142.86327321768954</v>
      </c>
    </row>
    <row r="97" spans="14:15" x14ac:dyDescent="0.3">
      <c r="N97">
        <f>'Dry Creek Interp'!P97</f>
        <v>186</v>
      </c>
      <c r="O97">
        <f>'Dry Creek Interp'!Q97</f>
        <v>135.96287401353399</v>
      </c>
    </row>
    <row r="98" spans="14:15" x14ac:dyDescent="0.3">
      <c r="N98">
        <f>'Dry Creek Interp'!P98</f>
        <v>188</v>
      </c>
      <c r="O98">
        <f>'Dry Creek Interp'!Q98</f>
        <v>129.06247480937847</v>
      </c>
    </row>
    <row r="99" spans="14:15" x14ac:dyDescent="0.3">
      <c r="N99">
        <f>'Dry Creek Interp'!P99</f>
        <v>190</v>
      </c>
      <c r="O99">
        <f>'Dry Creek Interp'!Q99</f>
        <v>122.16207560522292</v>
      </c>
    </row>
    <row r="100" spans="14:15" x14ac:dyDescent="0.3">
      <c r="N100">
        <f>'Dry Creek Interp'!P100</f>
        <v>192</v>
      </c>
      <c r="O100">
        <f>'Dry Creek Interp'!Q100</f>
        <v>115.2616764010674</v>
      </c>
    </row>
    <row r="101" spans="14:15" x14ac:dyDescent="0.3">
      <c r="N101">
        <f>'Dry Creek Interp'!P101</f>
        <v>194</v>
      </c>
      <c r="O101">
        <f>'Dry Creek Interp'!Q101</f>
        <v>109.23268899789444</v>
      </c>
    </row>
    <row r="102" spans="14:15" x14ac:dyDescent="0.3">
      <c r="N102">
        <f>'Dry Creek Interp'!P102</f>
        <v>196</v>
      </c>
      <c r="O102">
        <f>'Dry Creek Interp'!Q102</f>
        <v>104.52787135869748</v>
      </c>
    </row>
    <row r="103" spans="14:15" x14ac:dyDescent="0.3">
      <c r="N103">
        <f>'Dry Creek Interp'!P103</f>
        <v>198</v>
      </c>
      <c r="O103">
        <f>'Dry Creek Interp'!Q103</f>
        <v>99.823053719500521</v>
      </c>
    </row>
    <row r="104" spans="14:15" x14ac:dyDescent="0.3">
      <c r="N104">
        <f>'Dry Creek Interp'!P104</f>
        <v>200</v>
      </c>
      <c r="O104">
        <f>'Dry Creek Interp'!Q104</f>
        <v>95.118236080303546</v>
      </c>
    </row>
    <row r="105" spans="14:15" x14ac:dyDescent="0.3">
      <c r="N105">
        <f>'Dry Creek Interp'!P105</f>
        <v>202</v>
      </c>
      <c r="O105">
        <f>'Dry Creek Interp'!Q105</f>
        <v>90.413418441106586</v>
      </c>
    </row>
    <row r="106" spans="14:15" x14ac:dyDescent="0.3">
      <c r="N106">
        <f>'Dry Creek Interp'!P106</f>
        <v>204</v>
      </c>
      <c r="O106">
        <f>'Dry Creek Interp'!Q106</f>
        <v>85.708600801909625</v>
      </c>
    </row>
    <row r="107" spans="14:15" x14ac:dyDescent="0.3">
      <c r="N107">
        <f>'Dry Creek Interp'!P107</f>
        <v>206</v>
      </c>
      <c r="O107">
        <f>'Dry Creek Interp'!Q107</f>
        <v>81.003783162712665</v>
      </c>
    </row>
    <row r="108" spans="14:15" x14ac:dyDescent="0.3">
      <c r="N108">
        <f>'Dry Creek Interp'!P108</f>
        <v>208</v>
      </c>
      <c r="O108">
        <f>'Dry Creek Interp'!Q108</f>
        <v>70.598842179755934</v>
      </c>
    </row>
    <row r="109" spans="14:15" x14ac:dyDescent="0.3">
      <c r="N109">
        <f>'Dry Creek Interp'!P109</f>
        <v>210</v>
      </c>
      <c r="O109">
        <f>'Dry Creek Interp'!Q109</f>
        <v>67.14864257767816</v>
      </c>
    </row>
    <row r="110" spans="14:15" x14ac:dyDescent="0.3">
      <c r="N110">
        <f>'Dry Creek Interp'!P110</f>
        <v>212</v>
      </c>
      <c r="O110">
        <f>'Dry Creek Interp'!Q110</f>
        <v>63.698442975600372</v>
      </c>
    </row>
    <row r="111" spans="14:15" x14ac:dyDescent="0.3">
      <c r="N111">
        <f>'Dry Creek Interp'!P111</f>
        <v>214</v>
      </c>
      <c r="O111">
        <f>'Dry Creek Interp'!Q111</f>
        <v>60.248243373522598</v>
      </c>
    </row>
    <row r="112" spans="14:15" x14ac:dyDescent="0.3">
      <c r="N112">
        <f>'Dry Creek Interp'!P112</f>
        <v>216</v>
      </c>
      <c r="O112">
        <f>'Dry Creek Interp'!Q112</f>
        <v>58.580000000000005</v>
      </c>
    </row>
    <row r="113" spans="14:15" x14ac:dyDescent="0.3">
      <c r="N113">
        <f>'Dry Creek Interp'!P113</f>
        <v>218</v>
      </c>
      <c r="O113">
        <f>'Dry Creek Interp'!Q113</f>
        <v>56.79804377144481</v>
      </c>
    </row>
    <row r="114" spans="14:15" x14ac:dyDescent="0.3">
      <c r="N114">
        <f>'Dry Creek Interp'!P114</f>
        <v>220</v>
      </c>
      <c r="O114">
        <f>'Dry Creek Interp'!Q114</f>
        <v>57.284031833778052</v>
      </c>
    </row>
    <row r="115" spans="14:15" x14ac:dyDescent="0.3">
      <c r="N115">
        <f>'Dry Creek Interp'!P115</f>
        <v>222</v>
      </c>
      <c r="O115">
        <f>'Dry Creek Interp'!Q115</f>
        <v>54.774795759539671</v>
      </c>
    </row>
    <row r="116" spans="14:15" x14ac:dyDescent="0.3">
      <c r="N116">
        <f>'Dry Creek Interp'!P116</f>
        <v>224</v>
      </c>
      <c r="O116">
        <f>'Dry Creek Interp'!Q116</f>
        <v>52.265559685301298</v>
      </c>
    </row>
    <row r="117" spans="14:15" x14ac:dyDescent="0.3">
      <c r="N117">
        <f>'Dry Creek Interp'!P117</f>
        <v>226</v>
      </c>
      <c r="O117">
        <f>'Dry Creek Interp'!Q117</f>
        <v>49.756323611062925</v>
      </c>
    </row>
    <row r="118" spans="14:15" x14ac:dyDescent="0.3">
      <c r="N118">
        <f>'Dry Creek Interp'!P118</f>
        <v>228</v>
      </c>
      <c r="O118">
        <f>'Dry Creek Interp'!Q118</f>
        <v>47.247087536824544</v>
      </c>
    </row>
    <row r="119" spans="14:15" x14ac:dyDescent="0.3">
      <c r="N119">
        <f>'Dry Creek Interp'!P119</f>
        <v>230</v>
      </c>
      <c r="O119">
        <f>'Dry Creek Interp'!Q119</f>
        <v>44.737851462586171</v>
      </c>
    </row>
    <row r="120" spans="14:15" x14ac:dyDescent="0.3">
      <c r="N120">
        <f>'Dry Creek Interp'!P120</f>
        <v>232</v>
      </c>
      <c r="O120">
        <f>'Dry Creek Interp'!Q120</f>
        <v>42.276461541260844</v>
      </c>
    </row>
    <row r="121" spans="14:15" x14ac:dyDescent="0.3">
      <c r="N121">
        <f>'Dry Creek Interp'!P121</f>
        <v>234</v>
      </c>
      <c r="O121">
        <f>'Dry Creek Interp'!Q121</f>
        <v>40.394534485582049</v>
      </c>
    </row>
    <row r="122" spans="14:15" x14ac:dyDescent="0.3">
      <c r="N122">
        <f>'Dry Creek Interp'!P122</f>
        <v>236</v>
      </c>
      <c r="O122">
        <f>'Dry Creek Interp'!Q122</f>
        <v>38.512607429903262</v>
      </c>
    </row>
    <row r="123" spans="14:15" x14ac:dyDescent="0.3">
      <c r="N123">
        <f>'Dry Creek Interp'!P123</f>
        <v>238</v>
      </c>
      <c r="O123">
        <f>'Dry Creek Interp'!Q123</f>
        <v>36.630680374224468</v>
      </c>
    </row>
    <row r="124" spans="14:15" x14ac:dyDescent="0.3">
      <c r="N124">
        <f>'Dry Creek Interp'!P124</f>
        <v>240</v>
      </c>
      <c r="O124">
        <f>'Dry Creek Interp'!Q124</f>
        <v>34.748753318545681</v>
      </c>
    </row>
    <row r="125" spans="14:15" x14ac:dyDescent="0.3">
      <c r="N125">
        <f>'Dry Creek Interp'!P125</f>
        <v>242</v>
      </c>
      <c r="O125">
        <f>'Dry Creek Interp'!Q125</f>
        <v>32.866826262866887</v>
      </c>
    </row>
    <row r="126" spans="14:15" x14ac:dyDescent="0.3">
      <c r="N126">
        <f>'Dry Creek Interp'!P126</f>
        <v>244</v>
      </c>
      <c r="O126">
        <f>'Dry Creek Interp'!Q126</f>
        <v>30.984899207188096</v>
      </c>
    </row>
    <row r="127" spans="14:15" x14ac:dyDescent="0.3">
      <c r="N127">
        <f>'Dry Creek Interp'!P127</f>
        <v>246</v>
      </c>
      <c r="O127">
        <f>'Dry Creek Interp'!Q127</f>
        <v>29.501981434339541</v>
      </c>
    </row>
    <row r="128" spans="14:15" x14ac:dyDescent="0.3">
      <c r="N128">
        <f>'Dry Creek Interp'!P128</f>
        <v>248</v>
      </c>
      <c r="O128">
        <f>'Dry Creek Interp'!Q128</f>
        <v>28.247363397220351</v>
      </c>
    </row>
    <row r="129" spans="14:15" x14ac:dyDescent="0.3">
      <c r="N129">
        <f>'Dry Creek Interp'!P129</f>
        <v>250</v>
      </c>
      <c r="O129">
        <f>'Dry Creek Interp'!Q129</f>
        <v>26.992745360101164</v>
      </c>
    </row>
    <row r="130" spans="14:15" x14ac:dyDescent="0.3">
      <c r="N130">
        <f>'Dry Creek Interp'!P130</f>
        <v>252</v>
      </c>
      <c r="O130">
        <f>'Dry Creek Interp'!Q130</f>
        <v>25.738127322981978</v>
      </c>
    </row>
    <row r="131" spans="14:15" x14ac:dyDescent="0.3">
      <c r="N131">
        <f>'Dry Creek Interp'!P131</f>
        <v>254</v>
      </c>
      <c r="O131">
        <f>'Dry Creek Interp'!Q131</f>
        <v>24.483509285862787</v>
      </c>
    </row>
    <row r="132" spans="14:15" x14ac:dyDescent="0.3">
      <c r="N132">
        <f>'Dry Creek Interp'!P132</f>
        <v>256</v>
      </c>
      <c r="O132">
        <f>'Dry Creek Interp'!Q132</f>
        <v>23.228891248743601</v>
      </c>
    </row>
    <row r="133" spans="14:15" x14ac:dyDescent="0.3">
      <c r="N133">
        <f>'Dry Creek Interp'!P133</f>
        <v>258</v>
      </c>
      <c r="O133">
        <f>'Dry Creek Interp'!Q133</f>
        <v>22.072563926974645</v>
      </c>
    </row>
    <row r="134" spans="14:15" x14ac:dyDescent="0.3">
      <c r="N134">
        <f>'Dry Creek Interp'!P134</f>
        <v>260</v>
      </c>
      <c r="O134">
        <f>'Dry Creek Interp'!Q134</f>
        <v>21.31979310470313</v>
      </c>
    </row>
    <row r="135" spans="14:15" x14ac:dyDescent="0.3">
      <c r="N135">
        <f>'Dry Creek Interp'!P135</f>
        <v>262</v>
      </c>
      <c r="O135">
        <f>'Dry Creek Interp'!Q135</f>
        <v>20.567022282431616</v>
      </c>
    </row>
    <row r="136" spans="14:15" x14ac:dyDescent="0.3">
      <c r="N136">
        <f>'Dry Creek Interp'!P136</f>
        <v>264</v>
      </c>
      <c r="O136">
        <f>'Dry Creek Interp'!Q136</f>
        <v>19.814251460160101</v>
      </c>
    </row>
    <row r="137" spans="14:15" x14ac:dyDescent="0.3">
      <c r="N137">
        <f>'Dry Creek Interp'!P137</f>
        <v>266</v>
      </c>
      <c r="O137">
        <f>'Dry Creek Interp'!Q137</f>
        <v>19.061480637888586</v>
      </c>
    </row>
    <row r="138" spans="14:15" x14ac:dyDescent="0.3">
      <c r="N138">
        <f>'Dry Creek Interp'!P138</f>
        <v>268</v>
      </c>
      <c r="O138">
        <f>'Dry Creek Interp'!Q138</f>
        <v>18.308709815617071</v>
      </c>
    </row>
    <row r="139" spans="14:15" x14ac:dyDescent="0.3">
      <c r="N139">
        <f>'Dry Creek Interp'!P139</f>
        <v>270</v>
      </c>
      <c r="O139">
        <f>'Dry Creek Interp'!Q139</f>
        <v>17.555938993345556</v>
      </c>
    </row>
    <row r="140" spans="14:15" x14ac:dyDescent="0.3">
      <c r="N140">
        <f>'Dry Creek Interp'!P140</f>
        <v>272</v>
      </c>
      <c r="O140">
        <f>'Dry Creek Interp'!Q140</f>
        <v>16.803168171074041</v>
      </c>
    </row>
    <row r="141" spans="14:15" x14ac:dyDescent="0.3">
      <c r="N141">
        <f>'Dry Creek Interp'!P141</f>
        <v>274</v>
      </c>
      <c r="O141">
        <f>'Dry Creek Interp'!Q141</f>
        <v>16.050397348802527</v>
      </c>
    </row>
    <row r="142" spans="14:15" x14ac:dyDescent="0.3">
      <c r="N142">
        <f>'Dry Creek Interp'!P142</f>
        <v>276</v>
      </c>
      <c r="O142">
        <f>'Dry Creek Interp'!Q142</f>
        <v>15.297626526531012</v>
      </c>
    </row>
    <row r="143" spans="14:15" x14ac:dyDescent="0.3">
      <c r="N143">
        <f>'Dry Creek Interp'!P143</f>
        <v>278</v>
      </c>
      <c r="O143">
        <f>'Dry Creek Interp'!Q143</f>
        <v>14.544855704259495</v>
      </c>
    </row>
    <row r="144" spans="14:15" x14ac:dyDescent="0.3">
      <c r="N144">
        <f>'Dry Creek Interp'!P144</f>
        <v>280</v>
      </c>
      <c r="O144">
        <f>'Dry Creek Interp'!Q144</f>
        <v>13.79208488198798</v>
      </c>
    </row>
    <row r="145" spans="14:15" x14ac:dyDescent="0.3">
      <c r="N145">
        <f>'Dry Creek Interp'!P145</f>
        <v>282</v>
      </c>
      <c r="O145">
        <f>'Dry Creek Interp'!Q145</f>
        <v>13.039314059716464</v>
      </c>
    </row>
    <row r="146" spans="14:15" x14ac:dyDescent="0.3">
      <c r="N146">
        <f>'Dry Creek Interp'!P146</f>
        <v>284</v>
      </c>
      <c r="O146">
        <f>'Dry Creek Interp'!Q146</f>
        <v>12.286543237444951</v>
      </c>
    </row>
    <row r="147" spans="14:15" x14ac:dyDescent="0.3">
      <c r="N147">
        <f>'Dry Creek Interp'!P147</f>
        <v>286</v>
      </c>
      <c r="O147">
        <f>'Dry Creek Interp'!Q147</f>
        <v>11.533772415173436</v>
      </c>
    </row>
    <row r="148" spans="14:15" x14ac:dyDescent="0.3">
      <c r="N148">
        <f>'Dry Creek Interp'!P148</f>
        <v>288</v>
      </c>
      <c r="O148">
        <f>'Dry Creek Interp'!Q148</f>
        <v>10.781001592901919</v>
      </c>
    </row>
    <row r="149" spans="14:15" x14ac:dyDescent="0.3">
      <c r="N149">
        <f>'Dry Creek Interp'!P149</f>
        <v>290</v>
      </c>
      <c r="O149">
        <f>'Dry Creek Interp'!Q149</f>
        <v>10.1</v>
      </c>
    </row>
    <row r="150" spans="14:15" x14ac:dyDescent="0.3">
      <c r="N150">
        <f>'Dry Creek Interp'!P150</f>
        <v>292</v>
      </c>
      <c r="O150">
        <f>'Dry Creek Interp'!Q150</f>
        <v>10.040192308858671</v>
      </c>
    </row>
    <row r="151" spans="14:15" x14ac:dyDescent="0.3">
      <c r="N151">
        <f>'Dry Creek Interp'!P151</f>
        <v>294</v>
      </c>
      <c r="O151">
        <f>'Dry Creek Interp'!Q151</f>
        <v>9.4128832902990762</v>
      </c>
    </row>
    <row r="152" spans="14:15" x14ac:dyDescent="0.3">
      <c r="N152">
        <f>'Dry Creek Interp'!P152</f>
        <v>296</v>
      </c>
      <c r="O152">
        <f>'Dry Creek Interp'!Q152</f>
        <v>8.7855742717394811</v>
      </c>
    </row>
    <row r="153" spans="14:15" x14ac:dyDescent="0.3">
      <c r="N153">
        <f>'Dry Creek Interp'!P153</f>
        <v>298</v>
      </c>
      <c r="O153">
        <f>'Dry Creek Interp'!Q153</f>
        <v>8.158265253179886</v>
      </c>
    </row>
    <row r="154" spans="14:15" x14ac:dyDescent="0.3">
      <c r="N154">
        <f>'Dry Creek Interp'!P154</f>
        <v>300</v>
      </c>
      <c r="O154">
        <f>'Dry Creek Interp'!Q154</f>
        <v>7.530956234620291</v>
      </c>
    </row>
    <row r="155" spans="14:15" x14ac:dyDescent="0.3">
      <c r="N155">
        <f>'Dry Creek Interp'!P155</f>
        <v>302</v>
      </c>
      <c r="O155">
        <f>'Dry Creek Interp'!Q155</f>
        <v>6.9036472160606959</v>
      </c>
    </row>
    <row r="156" spans="14:15" x14ac:dyDescent="0.3">
      <c r="N156">
        <f>'Dry Creek Interp'!P156</f>
        <v>304</v>
      </c>
      <c r="O156">
        <f>'Dry Creek Interp'!Q156</f>
        <v>6.2763381975011008</v>
      </c>
    </row>
    <row r="157" spans="14:15" x14ac:dyDescent="0.3">
      <c r="N157">
        <f>'Dry Creek Interp'!P157</f>
        <v>306</v>
      </c>
      <c r="O157">
        <f>'Dry Creek Interp'!Q157</f>
        <v>5.6490291789415066</v>
      </c>
    </row>
    <row r="158" spans="14:15" x14ac:dyDescent="0.3">
      <c r="N158">
        <f>'Dry Creek Interp'!P158</f>
        <v>308</v>
      </c>
      <c r="O158">
        <f>'Dry Creek Interp'!Q158</f>
        <v>5.0217201603819115</v>
      </c>
    </row>
    <row r="159" spans="14:15" x14ac:dyDescent="0.3">
      <c r="N159">
        <f>'Dry Creek Interp'!P159</f>
        <v>310</v>
      </c>
      <c r="O159">
        <f>'Dry Creek Interp'!Q159</f>
        <v>4.3944111418223164</v>
      </c>
    </row>
    <row r="160" spans="14:15" x14ac:dyDescent="0.3">
      <c r="N160">
        <f>'Dry Creek Interp'!P160</f>
        <v>312</v>
      </c>
      <c r="O160">
        <f>'Dry Creek Interp'!Q160</f>
        <v>3.7671021232627222</v>
      </c>
    </row>
    <row r="161" spans="14:15" x14ac:dyDescent="0.3">
      <c r="N161">
        <f>'Dry Creek Interp'!P161</f>
        <v>314</v>
      </c>
      <c r="O161">
        <f>'Dry Creek Interp'!Q161</f>
        <v>3.1397931047031262</v>
      </c>
    </row>
    <row r="162" spans="14:15" x14ac:dyDescent="0.3">
      <c r="N162">
        <f>'Dry Creek Interp'!P162</f>
        <v>316</v>
      </c>
      <c r="O162">
        <f>'Dry Creek Interp'!Q162</f>
        <v>2.512484086143532</v>
      </c>
    </row>
    <row r="163" spans="14:15" x14ac:dyDescent="0.3">
      <c r="N163">
        <f>'Dry Creek Interp'!P163</f>
        <v>318</v>
      </c>
      <c r="O163">
        <f>'Dry Creek Interp'!Q163</f>
        <v>1.8851750675839369</v>
      </c>
    </row>
    <row r="164" spans="14:15" x14ac:dyDescent="0.3">
      <c r="N164">
        <f>'Dry Creek Interp'!P164</f>
        <v>320</v>
      </c>
      <c r="O164">
        <f>'Dry Creek Interp'!Q164</f>
        <v>1.2578660490243418</v>
      </c>
    </row>
    <row r="165" spans="14:15" x14ac:dyDescent="0.3">
      <c r="N165">
        <f>'Dry Creek Interp'!P165</f>
        <v>322</v>
      </c>
      <c r="O165">
        <f>'Dry Creek Interp'!Q165</f>
        <v>0.63055703046474676</v>
      </c>
    </row>
    <row r="166" spans="14:15" x14ac:dyDescent="0.3">
      <c r="N166">
        <f>'Dry Creek Interp'!P166</f>
        <v>324</v>
      </c>
      <c r="O166">
        <f>'Dry Creek Interp'!Q166</f>
        <v>0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Dry Creek</vt:lpstr>
      <vt:lpstr>Dry Creek Interp</vt:lpstr>
      <vt:lpstr>Morse Creek</vt:lpstr>
      <vt:lpstr>Owasco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 Neupane</dc:creator>
  <cp:lastModifiedBy>Mueller, Nicholas</cp:lastModifiedBy>
  <dcterms:created xsi:type="dcterms:W3CDTF">2017-08-28T19:52:06Z</dcterms:created>
  <dcterms:modified xsi:type="dcterms:W3CDTF">2017-10-20T20:29:00Z</dcterms:modified>
</cp:coreProperties>
</file>